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7160" windowHeight="10536" tabRatio="821"/>
  </bookViews>
  <sheets>
    <sheet name="Паспорт МП" sheetId="1" r:id="rId1"/>
    <sheet name="Паспорт пп1" sheetId="5" r:id="rId2"/>
    <sheet name="Пр. 1 к пп1" sheetId="6" r:id="rId3"/>
    <sheet name="Пр. 2 к пп1" sheetId="7" r:id="rId4"/>
    <sheet name="Паспорт пп2" sheetId="8" r:id="rId5"/>
    <sheet name="Пр.1 к пп2" sheetId="9" r:id="rId6"/>
    <sheet name="Пр.2 к пп2" sheetId="10" r:id="rId7"/>
    <sheet name="Паспорт пп3" sheetId="11" r:id="rId8"/>
    <sheet name="Пр.1 к пп.3" sheetId="12" r:id="rId9"/>
    <sheet name="Пр. 2 к пп. 3" sheetId="13" r:id="rId10"/>
    <sheet name="Паспорт пп 4" sheetId="14" r:id="rId11"/>
    <sheet name="Пр. 1 к пп.4" sheetId="15" r:id="rId12"/>
    <sheet name="Пр. 2 к пп.4" sheetId="16" r:id="rId13"/>
    <sheet name="ПП 6" sheetId="17" r:id="rId14"/>
    <sheet name="Паспорт пп7" sheetId="18" r:id="rId15"/>
    <sheet name="Пр. 1 к пп7" sheetId="19" r:id="rId16"/>
    <sheet name="Пр. 2 к пп.7" sheetId="20" r:id="rId17"/>
    <sheet name="V. Налоговые расходы" sheetId="4" r:id="rId18"/>
    <sheet name="Приложение 1 к МП" sheetId="2" r:id="rId19"/>
    <sheet name="Приложение 2 к МП" sheetId="3" r:id="rId20"/>
  </sheets>
  <externalReferences>
    <externalReference r:id="rId21"/>
    <externalReference r:id="rId22"/>
    <externalReference r:id="rId23"/>
  </externalReferences>
  <definedNames>
    <definedName name="_xlnm._FilterDatabase" localSheetId="0" hidden="1">'Паспорт МП'!$A$25:$AM$25</definedName>
    <definedName name="_xlnm.Print_Area" localSheetId="0">'Паспорт МП'!$A$1:$Q$99</definedName>
    <definedName name="_xlnm.Print_Area" localSheetId="10">'Паспорт пп 4'!$A$1:$AE$95</definedName>
    <definedName name="_xlnm.Print_Area" localSheetId="1">'Паспорт пп1'!$A$1:$AE$95</definedName>
    <definedName name="_xlnm.Print_Area" localSheetId="4">'Паспорт пп2'!$A$1:$AE$151</definedName>
    <definedName name="_xlnm.Print_Area" localSheetId="7">'Паспорт пп3'!$A$1:$AE$96</definedName>
    <definedName name="_xlnm.Print_Area" localSheetId="14">'Паспорт пп7'!$A$1:$AE$85</definedName>
    <definedName name="_xlnm.Print_Area" localSheetId="13">'ПП 6'!$A$1:$W$25</definedName>
    <definedName name="_xlnm.Print_Area" localSheetId="11">'Пр. 1 к пп.4'!$A$1:$T$26</definedName>
    <definedName name="_xlnm.Print_Area" localSheetId="2">'Пр. 1 к пп1'!$A$1:$T$27</definedName>
    <definedName name="_xlnm.Print_Area" localSheetId="15">'Пр. 1 к пп7'!$A$1:$T$17</definedName>
    <definedName name="_xlnm.Print_Area" localSheetId="9">'Пр. 2 к пп. 3'!$A$1:$S$156</definedName>
    <definedName name="_xlnm.Print_Area" localSheetId="16">'Пр. 2 к пп.7'!$A$1:$R$61</definedName>
    <definedName name="_xlnm.Print_Area" localSheetId="3">'Пр. 2 к пп1'!$A$1:$R$77</definedName>
    <definedName name="_xlnm.Print_Area" localSheetId="8">'Пр.1 к пп.3'!$A$1:$T$29</definedName>
    <definedName name="_xlnm.Print_Area" localSheetId="5">'Пр.1 к пп2'!$A$1:$V$40</definedName>
    <definedName name="_xlnm.Print_Area" localSheetId="18">'Приложение 1 к МП'!$A$1:$T$45</definedName>
    <definedName name="_xlnm.Print_Area" localSheetId="19">'Приложение 2 к МП'!$A$1:$P$88</definedName>
  </definedNames>
  <calcPr calcId="145621" refMode="R1C1"/>
</workbook>
</file>

<file path=xl/calcChain.xml><?xml version="1.0" encoding="utf-8"?>
<calcChain xmlns="http://schemas.openxmlformats.org/spreadsheetml/2006/main">
  <c r="P70" i="7" l="1"/>
  <c r="I6" i="17" l="1"/>
  <c r="B40" i="1" l="1"/>
  <c r="R76" i="11" l="1"/>
  <c r="M76" i="11"/>
  <c r="N76" i="11"/>
  <c r="O76" i="11"/>
  <c r="P76" i="11"/>
  <c r="Q76" i="11"/>
  <c r="L76" i="11"/>
  <c r="J26" i="7" l="1"/>
  <c r="J25" i="7"/>
  <c r="N82" i="5"/>
  <c r="O82" i="5"/>
  <c r="P82" i="5"/>
  <c r="Q82" i="5"/>
  <c r="R82" i="5"/>
  <c r="H68" i="3" l="1"/>
  <c r="H67" i="3"/>
  <c r="I16" i="17"/>
  <c r="I13" i="17"/>
  <c r="I10" i="17"/>
  <c r="V18" i="12" l="1"/>
  <c r="N64" i="10" l="1"/>
  <c r="L88" i="5" l="1"/>
  <c r="R21" i="11"/>
  <c r="V21" i="11"/>
  <c r="Y21" i="17" l="1"/>
  <c r="Z16" i="17"/>
  <c r="Z15" i="17"/>
  <c r="Y14" i="17"/>
  <c r="X16" i="17"/>
  <c r="X15" i="17"/>
  <c r="X14" i="17"/>
  <c r="X13" i="17"/>
  <c r="Y91" i="14" l="1"/>
  <c r="X91" i="14"/>
  <c r="W91" i="14"/>
  <c r="V91" i="14"/>
  <c r="U91" i="14"/>
  <c r="T91" i="14"/>
  <c r="S91" i="14"/>
  <c r="Y86" i="14"/>
  <c r="X86" i="14"/>
  <c r="W86" i="14"/>
  <c r="V86" i="14"/>
  <c r="U86" i="14"/>
  <c r="T86" i="14"/>
  <c r="S86" i="14"/>
  <c r="Q91" i="14"/>
  <c r="O91" i="14"/>
  <c r="M91" i="14"/>
  <c r="R91" i="14"/>
  <c r="P91" i="14"/>
  <c r="N91" i="14"/>
  <c r="L91" i="14"/>
  <c r="R86" i="14"/>
  <c r="Q86" i="14"/>
  <c r="O86" i="14"/>
  <c r="N86" i="14"/>
  <c r="M86" i="14"/>
  <c r="P86" i="14"/>
  <c r="L86" i="14"/>
  <c r="Y81" i="18"/>
  <c r="X81" i="18"/>
  <c r="Q81" i="18" s="1"/>
  <c r="W81" i="18"/>
  <c r="V81" i="18"/>
  <c r="O81" i="18" s="1"/>
  <c r="U81" i="18"/>
  <c r="T81" i="18"/>
  <c r="M81" i="18" s="1"/>
  <c r="S81" i="18"/>
  <c r="L81" i="18" s="1"/>
  <c r="R81" i="18"/>
  <c r="P81" i="18"/>
  <c r="N81" i="18"/>
  <c r="M77" i="11"/>
  <c r="N77" i="11"/>
  <c r="O77" i="11"/>
  <c r="P77" i="11"/>
  <c r="Q77" i="11"/>
  <c r="R77" i="11"/>
  <c r="Y77" i="11"/>
  <c r="X77" i="11"/>
  <c r="W77" i="11"/>
  <c r="V77" i="11"/>
  <c r="U77" i="11"/>
  <c r="T77" i="11"/>
  <c r="S77" i="11"/>
  <c r="L77" i="11"/>
  <c r="L145" i="8"/>
  <c r="M147" i="8"/>
  <c r="L147" i="8"/>
  <c r="K140" i="8"/>
  <c r="J140" i="8"/>
  <c r="I140" i="8"/>
  <c r="H140" i="8"/>
  <c r="G140" i="8"/>
  <c r="A33" i="8"/>
  <c r="L140" i="8"/>
  <c r="F140" i="8"/>
  <c r="E140" i="8"/>
  <c r="N140" i="8"/>
  <c r="L137" i="8"/>
  <c r="M130" i="8"/>
  <c r="N130" i="8"/>
  <c r="O130" i="8"/>
  <c r="P130" i="8"/>
  <c r="Q130" i="8"/>
  <c r="R130" i="8"/>
  <c r="M129" i="8"/>
  <c r="N129" i="8"/>
  <c r="O129" i="8"/>
  <c r="P129" i="8"/>
  <c r="Q129" i="8"/>
  <c r="R129" i="8"/>
  <c r="S122" i="8"/>
  <c r="U140" i="8"/>
  <c r="T140" i="8"/>
  <c r="S140" i="8"/>
  <c r="M140" i="8"/>
  <c r="Y138" i="8" l="1"/>
  <c r="X138" i="8"/>
  <c r="W138" i="8"/>
  <c r="V138" i="8"/>
  <c r="U138" i="8"/>
  <c r="T138" i="8"/>
  <c r="S138" i="8"/>
  <c r="L138" i="8" s="1"/>
  <c r="M138" i="8"/>
  <c r="N138" i="8"/>
  <c r="O138" i="8"/>
  <c r="P138" i="8"/>
  <c r="Q138" i="8"/>
  <c r="R138" i="8"/>
  <c r="Y123" i="8"/>
  <c r="R123" i="8" s="1"/>
  <c r="X123" i="8"/>
  <c r="Q123" i="8" s="1"/>
  <c r="W123" i="8"/>
  <c r="P123" i="8" s="1"/>
  <c r="V123" i="8"/>
  <c r="O123" i="8" s="1"/>
  <c r="U123" i="8"/>
  <c r="N123" i="8" s="1"/>
  <c r="T123" i="8"/>
  <c r="M123" i="8" s="1"/>
  <c r="S123" i="8"/>
  <c r="L123" i="8" s="1"/>
  <c r="Y122" i="8"/>
  <c r="X122" i="8"/>
  <c r="W122" i="8"/>
  <c r="V122" i="8"/>
  <c r="U122" i="8"/>
  <c r="T122" i="8"/>
  <c r="Y87" i="5" l="1"/>
  <c r="X87" i="5"/>
  <c r="W87" i="5"/>
  <c r="V87" i="5"/>
  <c r="U87" i="5"/>
  <c r="T87" i="5"/>
  <c r="S87" i="5"/>
  <c r="M88" i="5"/>
  <c r="N88" i="5"/>
  <c r="O88" i="5"/>
  <c r="P88" i="5"/>
  <c r="Q88" i="5"/>
  <c r="R88" i="5"/>
  <c r="Y88" i="5"/>
  <c r="X88" i="5"/>
  <c r="W88" i="5"/>
  <c r="V88" i="5"/>
  <c r="U88" i="5"/>
  <c r="T88" i="5"/>
  <c r="S88" i="5"/>
  <c r="M81" i="5"/>
  <c r="O81" i="5"/>
  <c r="Q81" i="5"/>
  <c r="Y81" i="5"/>
  <c r="R81" i="5" s="1"/>
  <c r="X81" i="5"/>
  <c r="W81" i="5"/>
  <c r="P81" i="5" s="1"/>
  <c r="V81" i="5"/>
  <c r="U81" i="5"/>
  <c r="N81" i="5" s="1"/>
  <c r="T81" i="5"/>
  <c r="S81" i="5"/>
  <c r="L81" i="5" s="1"/>
  <c r="Y85" i="5"/>
  <c r="X85" i="5"/>
  <c r="W85" i="5"/>
  <c r="V85" i="5"/>
  <c r="U85" i="5"/>
  <c r="T85" i="5"/>
  <c r="S85" i="5"/>
  <c r="O84" i="5"/>
  <c r="P84" i="5"/>
  <c r="Q84" i="5"/>
  <c r="J25" i="13" l="1"/>
  <c r="J24" i="13"/>
  <c r="J23" i="13"/>
  <c r="J22" i="13"/>
  <c r="J21" i="13"/>
  <c r="N22" i="13" l="1"/>
  <c r="N23" i="13"/>
  <c r="N24" i="13"/>
  <c r="N25" i="13"/>
  <c r="N21" i="13"/>
  <c r="H21" i="13" s="1"/>
  <c r="L22" i="13"/>
  <c r="L21" i="13"/>
  <c r="P21" i="13" l="1"/>
  <c r="I23" i="13"/>
  <c r="Y84" i="5" l="1"/>
  <c r="X84" i="5"/>
  <c r="U84" i="5"/>
  <c r="T84" i="5"/>
  <c r="S84" i="5"/>
  <c r="G85" i="5"/>
  <c r="H85" i="5"/>
  <c r="E85" i="11" l="1"/>
  <c r="E83" i="11"/>
  <c r="Q83" i="11"/>
  <c r="O83" i="11"/>
  <c r="M83" i="11"/>
  <c r="R83" i="11"/>
  <c r="P83" i="11"/>
  <c r="N83" i="11"/>
  <c r="Q85" i="11"/>
  <c r="O85" i="11"/>
  <c r="M85" i="11"/>
  <c r="R85" i="11"/>
  <c r="P85" i="11"/>
  <c r="N85" i="11"/>
  <c r="Y76" i="18" l="1"/>
  <c r="R76" i="18" s="1"/>
  <c r="X76" i="18"/>
  <c r="U76" i="18"/>
  <c r="T76" i="18"/>
  <c r="S76" i="18"/>
  <c r="I110" i="13" l="1"/>
  <c r="J110" i="13"/>
  <c r="K110" i="13"/>
  <c r="L110" i="13"/>
  <c r="M110" i="13"/>
  <c r="N110" i="13"/>
  <c r="O110" i="13"/>
  <c r="P110" i="13"/>
  <c r="I111" i="13"/>
  <c r="J111" i="13"/>
  <c r="K111" i="13"/>
  <c r="L111" i="13"/>
  <c r="M111" i="13"/>
  <c r="N111" i="13"/>
  <c r="O111" i="13"/>
  <c r="P111" i="13"/>
  <c r="I112" i="13"/>
  <c r="J112" i="13"/>
  <c r="K112" i="13"/>
  <c r="L112" i="13"/>
  <c r="M112" i="13"/>
  <c r="N112" i="13"/>
  <c r="O112" i="13"/>
  <c r="P112" i="13"/>
  <c r="I113" i="13"/>
  <c r="J113" i="13"/>
  <c r="K113" i="13"/>
  <c r="L113" i="13"/>
  <c r="M113" i="13"/>
  <c r="N113" i="13"/>
  <c r="O113" i="13"/>
  <c r="P113" i="13"/>
  <c r="I114" i="13"/>
  <c r="J114" i="13"/>
  <c r="K114" i="13"/>
  <c r="L114" i="13"/>
  <c r="H114" i="13" s="1"/>
  <c r="M114" i="13"/>
  <c r="N114" i="13"/>
  <c r="O114" i="13"/>
  <c r="P114" i="13"/>
  <c r="I115" i="13"/>
  <c r="J115" i="13"/>
  <c r="K115" i="13"/>
  <c r="L115" i="13"/>
  <c r="M115" i="13"/>
  <c r="N115" i="13"/>
  <c r="O115" i="13"/>
  <c r="P115" i="13"/>
  <c r="J109" i="13"/>
  <c r="K109" i="13"/>
  <c r="L109" i="13"/>
  <c r="M109" i="13"/>
  <c r="M108" i="13" s="1"/>
  <c r="N109" i="13"/>
  <c r="O109" i="13"/>
  <c r="P109" i="13"/>
  <c r="I109" i="13"/>
  <c r="I108" i="13" s="1"/>
  <c r="O108" i="13"/>
  <c r="N108" i="13"/>
  <c r="K108" i="13"/>
  <c r="J108" i="13"/>
  <c r="G115" i="13"/>
  <c r="G114" i="13"/>
  <c r="G113" i="13"/>
  <c r="G112" i="13"/>
  <c r="G111" i="13"/>
  <c r="G110" i="13"/>
  <c r="H123" i="13"/>
  <c r="G123" i="13"/>
  <c r="H122" i="13"/>
  <c r="G122" i="13"/>
  <c r="H121" i="13"/>
  <c r="G121" i="13"/>
  <c r="H120" i="13"/>
  <c r="G120" i="13"/>
  <c r="H119" i="13"/>
  <c r="G119" i="13"/>
  <c r="H118" i="13"/>
  <c r="G118" i="13"/>
  <c r="H117" i="13"/>
  <c r="G117" i="13"/>
  <c r="P116" i="13"/>
  <c r="O116" i="13"/>
  <c r="N116" i="13"/>
  <c r="M116" i="13"/>
  <c r="L116" i="13"/>
  <c r="K116" i="13"/>
  <c r="J116" i="13"/>
  <c r="I116" i="13"/>
  <c r="G102" i="13"/>
  <c r="G103" i="13"/>
  <c r="G104" i="13"/>
  <c r="G105" i="13"/>
  <c r="G106" i="13"/>
  <c r="G107" i="13"/>
  <c r="G101" i="13"/>
  <c r="S83" i="11" s="1"/>
  <c r="L83" i="11" s="1"/>
  <c r="H107" i="13"/>
  <c r="H106" i="13"/>
  <c r="H105" i="13"/>
  <c r="H104" i="13"/>
  <c r="H103" i="13"/>
  <c r="H102" i="13"/>
  <c r="H101" i="13"/>
  <c r="P100" i="13"/>
  <c r="O100" i="13"/>
  <c r="N100" i="13"/>
  <c r="M100" i="13"/>
  <c r="L100" i="13"/>
  <c r="K100" i="13"/>
  <c r="J100" i="13"/>
  <c r="I100" i="13"/>
  <c r="I81" i="13"/>
  <c r="I143" i="13"/>
  <c r="I142" i="13"/>
  <c r="H116" i="13" l="1"/>
  <c r="G100" i="13"/>
  <c r="G116" i="13"/>
  <c r="H100" i="13"/>
  <c r="G108" i="13"/>
  <c r="H112" i="13"/>
  <c r="H110" i="13"/>
  <c r="H113" i="13"/>
  <c r="H111" i="13"/>
  <c r="H115" i="13"/>
  <c r="P108" i="13"/>
  <c r="L108" i="13"/>
  <c r="G109" i="13"/>
  <c r="S85" i="11" s="1"/>
  <c r="L85" i="11" s="1"/>
  <c r="H109" i="13"/>
  <c r="G53" i="3"/>
  <c r="H53" i="3"/>
  <c r="I53" i="3"/>
  <c r="J53" i="3"/>
  <c r="K53" i="3"/>
  <c r="L53" i="3"/>
  <c r="M53" i="3"/>
  <c r="N53" i="3"/>
  <c r="E55" i="3"/>
  <c r="F55" i="3"/>
  <c r="E56" i="3"/>
  <c r="F56" i="3"/>
  <c r="E57" i="3"/>
  <c r="F57" i="3"/>
  <c r="E58" i="3"/>
  <c r="F58" i="3"/>
  <c r="E59" i="3"/>
  <c r="F59" i="3"/>
  <c r="E60" i="3"/>
  <c r="F60" i="3"/>
  <c r="F54" i="3"/>
  <c r="F53" i="3" s="1"/>
  <c r="H108" i="13" l="1"/>
  <c r="M64" i="7" l="1"/>
  <c r="N63" i="10" l="1"/>
  <c r="N46" i="10"/>
  <c r="AD33" i="8" l="1"/>
  <c r="AB33" i="8"/>
  <c r="Z33" i="8"/>
  <c r="X33" i="8"/>
  <c r="T33" i="8"/>
  <c r="V33" i="8"/>
  <c r="R33" i="8"/>
  <c r="P33" i="8"/>
  <c r="N33" i="8"/>
  <c r="L33" i="8"/>
  <c r="J33" i="8"/>
  <c r="H33" i="8"/>
  <c r="F33" i="8"/>
  <c r="J13" i="10" l="1"/>
  <c r="J121" i="10" l="1"/>
  <c r="K121" i="10"/>
  <c r="L121" i="10"/>
  <c r="M121" i="10"/>
  <c r="O121" i="10"/>
  <c r="P121" i="10"/>
  <c r="I121" i="10"/>
  <c r="P53" i="10"/>
  <c r="P45" i="10"/>
  <c r="N45" i="10"/>
  <c r="L45" i="10"/>
  <c r="J45" i="10"/>
  <c r="I45" i="10" l="1"/>
  <c r="H46" i="10"/>
  <c r="H47" i="10"/>
  <c r="H48" i="10"/>
  <c r="H49" i="10"/>
  <c r="H50" i="10"/>
  <c r="H51" i="10"/>
  <c r="H17" i="19" l="1"/>
  <c r="H16" i="19"/>
  <c r="L14" i="19"/>
  <c r="J14" i="19"/>
  <c r="H14" i="19"/>
  <c r="L13" i="19"/>
  <c r="J13" i="19"/>
  <c r="H13" i="19"/>
  <c r="H12" i="19"/>
  <c r="J12" i="19"/>
  <c r="L12" i="19"/>
  <c r="L11" i="19"/>
  <c r="J11" i="19"/>
  <c r="H11" i="19"/>
  <c r="L10" i="19"/>
  <c r="J10" i="19"/>
  <c r="H10" i="19"/>
  <c r="K18" i="17"/>
  <c r="M18" i="17"/>
  <c r="O18" i="17"/>
  <c r="O15" i="17"/>
  <c r="M15" i="17"/>
  <c r="K15" i="17"/>
  <c r="O12" i="17"/>
  <c r="M12" i="17"/>
  <c r="K12" i="17"/>
  <c r="O9" i="17"/>
  <c r="M9" i="17"/>
  <c r="K9" i="17"/>
  <c r="L24" i="15"/>
  <c r="J24" i="15"/>
  <c r="H24" i="15"/>
  <c r="L23" i="15"/>
  <c r="J23" i="15"/>
  <c r="H23" i="15"/>
  <c r="H22" i="15"/>
  <c r="J22" i="15"/>
  <c r="L22" i="15"/>
  <c r="L21" i="15"/>
  <c r="J21" i="15"/>
  <c r="H21" i="15"/>
  <c r="L20" i="15"/>
  <c r="J20" i="15"/>
  <c r="H20" i="15"/>
  <c r="H19" i="15"/>
  <c r="J19" i="15"/>
  <c r="L19" i="15"/>
  <c r="L17" i="15"/>
  <c r="J17" i="15"/>
  <c r="H17" i="15"/>
  <c r="L16" i="15"/>
  <c r="J16" i="15"/>
  <c r="H16" i="15"/>
  <c r="J14" i="15"/>
  <c r="H14" i="15"/>
  <c r="L13" i="15"/>
  <c r="J13" i="15"/>
  <c r="H13" i="15"/>
  <c r="L12" i="15"/>
  <c r="J12" i="15"/>
  <c r="H12" i="15"/>
  <c r="L11" i="15"/>
  <c r="J11" i="15"/>
  <c r="H11" i="15"/>
  <c r="L10" i="15"/>
  <c r="J10" i="15"/>
  <c r="H10" i="15"/>
  <c r="L28" i="12"/>
  <c r="J28" i="12"/>
  <c r="H28" i="12"/>
  <c r="L27" i="12"/>
  <c r="J27" i="12"/>
  <c r="H27" i="12"/>
  <c r="L22" i="12"/>
  <c r="J22" i="12"/>
  <c r="H22" i="12"/>
  <c r="L21" i="12"/>
  <c r="J21" i="12"/>
  <c r="H21" i="12"/>
  <c r="L20" i="12"/>
  <c r="J20" i="12"/>
  <c r="H20" i="12"/>
  <c r="L19" i="12"/>
  <c r="J19" i="12"/>
  <c r="H19" i="12"/>
  <c r="L18" i="12"/>
  <c r="J18" i="12"/>
  <c r="H18" i="12"/>
  <c r="L17" i="12"/>
  <c r="J17" i="12"/>
  <c r="H17" i="12"/>
  <c r="L16" i="12"/>
  <c r="J16" i="12"/>
  <c r="H16" i="12"/>
  <c r="L15" i="12"/>
  <c r="J15" i="12"/>
  <c r="H15" i="12"/>
  <c r="L14" i="12"/>
  <c r="J14" i="12"/>
  <c r="H14" i="12"/>
  <c r="L13" i="12"/>
  <c r="J13" i="12"/>
  <c r="H13" i="12"/>
  <c r="L12" i="12"/>
  <c r="J12" i="12"/>
  <c r="H12" i="12"/>
  <c r="L11" i="12"/>
  <c r="J11" i="12"/>
  <c r="H11" i="12"/>
  <c r="L10" i="12"/>
  <c r="J10" i="12"/>
  <c r="H10" i="12"/>
  <c r="J38" i="9"/>
  <c r="H38" i="9"/>
  <c r="J37" i="9"/>
  <c r="H37" i="9"/>
  <c r="H36" i="9"/>
  <c r="J33" i="9"/>
  <c r="L27" i="9"/>
  <c r="J27" i="9"/>
  <c r="H27" i="9"/>
  <c r="J26" i="9"/>
  <c r="H26" i="9"/>
  <c r="H24" i="9"/>
  <c r="J23" i="9"/>
  <c r="H23" i="9"/>
  <c r="L25" i="9"/>
  <c r="J25" i="9"/>
  <c r="H25" i="9"/>
  <c r="J22" i="9"/>
  <c r="H22" i="9"/>
  <c r="L21" i="9"/>
  <c r="J21" i="9"/>
  <c r="H21" i="9"/>
  <c r="H20" i="9"/>
  <c r="J20" i="9"/>
  <c r="L20" i="9"/>
  <c r="L19" i="9"/>
  <c r="J19" i="9"/>
  <c r="H19" i="9"/>
  <c r="J18" i="9"/>
  <c r="H18" i="9"/>
  <c r="L17" i="9"/>
  <c r="J17" i="9"/>
  <c r="H17" i="9"/>
  <c r="L16" i="9"/>
  <c r="J16" i="9"/>
  <c r="H16" i="9"/>
  <c r="L15" i="9"/>
  <c r="L14" i="9"/>
  <c r="J15" i="9"/>
  <c r="J14" i="9"/>
  <c r="H15" i="9"/>
  <c r="H14" i="9"/>
  <c r="L13" i="9"/>
  <c r="J13" i="9"/>
  <c r="H13" i="9"/>
  <c r="L12" i="9"/>
  <c r="J12" i="9"/>
  <c r="H12" i="9"/>
  <c r="E54" i="3" l="1"/>
  <c r="AD43" i="8" l="1"/>
  <c r="AD44" i="8"/>
  <c r="AD45" i="8"/>
  <c r="AD46" i="8"/>
  <c r="AD47" i="8"/>
  <c r="AD48" i="8"/>
  <c r="AD42" i="8"/>
  <c r="AD26" i="18"/>
  <c r="AD27" i="18"/>
  <c r="AD28" i="18"/>
  <c r="AD29" i="18"/>
  <c r="AD30" i="18"/>
  <c r="AD31" i="18"/>
  <c r="Y27" i="18"/>
  <c r="Y28" i="18"/>
  <c r="Y29" i="18"/>
  <c r="Y30" i="18"/>
  <c r="Y31" i="18"/>
  <c r="V26" i="18"/>
  <c r="V27" i="18"/>
  <c r="V30" i="18"/>
  <c r="V31" i="18"/>
  <c r="V25" i="18"/>
  <c r="T26" i="18"/>
  <c r="T27" i="18"/>
  <c r="T28" i="18"/>
  <c r="T29" i="18"/>
  <c r="T30" i="18"/>
  <c r="T31" i="18"/>
  <c r="T25" i="18"/>
  <c r="T32" i="18" s="1"/>
  <c r="R26" i="18"/>
  <c r="R27" i="18"/>
  <c r="R28" i="18"/>
  <c r="R29" i="18"/>
  <c r="R30" i="18"/>
  <c r="R31" i="18"/>
  <c r="R25" i="18"/>
  <c r="P27" i="18"/>
  <c r="P30" i="18"/>
  <c r="P31" i="18"/>
  <c r="N26" i="18"/>
  <c r="N27" i="18"/>
  <c r="N28" i="18"/>
  <c r="N29" i="18"/>
  <c r="N30" i="18"/>
  <c r="N31" i="18"/>
  <c r="N25" i="18"/>
  <c r="K27" i="18"/>
  <c r="K30" i="18"/>
  <c r="K31" i="18"/>
  <c r="AD34" i="14"/>
  <c r="AD35" i="14"/>
  <c r="AD36" i="14"/>
  <c r="AD37" i="14"/>
  <c r="AD38" i="14"/>
  <c r="AD39" i="14"/>
  <c r="Y34" i="14"/>
  <c r="Y35" i="14"/>
  <c r="Y36" i="14"/>
  <c r="Y37" i="14"/>
  <c r="Y38" i="14"/>
  <c r="Y39" i="14"/>
  <c r="Y33" i="14"/>
  <c r="V34" i="14"/>
  <c r="V35" i="14"/>
  <c r="V36" i="14"/>
  <c r="V37" i="14"/>
  <c r="V38" i="14"/>
  <c r="V39" i="14"/>
  <c r="V33" i="14"/>
  <c r="V40" i="14" s="1"/>
  <c r="T34" i="14"/>
  <c r="T35" i="14"/>
  <c r="T36" i="14"/>
  <c r="T37" i="14"/>
  <c r="T38" i="14"/>
  <c r="T39" i="14"/>
  <c r="T33" i="14"/>
  <c r="R34" i="14"/>
  <c r="R35" i="14"/>
  <c r="R36" i="14"/>
  <c r="R37" i="14"/>
  <c r="R38" i="14"/>
  <c r="R39" i="14"/>
  <c r="R33" i="14"/>
  <c r="R40" i="14" s="1"/>
  <c r="P34" i="14"/>
  <c r="P35" i="14"/>
  <c r="P38" i="14"/>
  <c r="P39" i="14"/>
  <c r="P33" i="14"/>
  <c r="N34" i="14"/>
  <c r="N35" i="14"/>
  <c r="N36" i="14"/>
  <c r="N37" i="14"/>
  <c r="N38" i="14"/>
  <c r="N39" i="14"/>
  <c r="N33" i="14"/>
  <c r="K34" i="14"/>
  <c r="K35" i="14"/>
  <c r="K38" i="14"/>
  <c r="K39" i="14"/>
  <c r="Y44" i="8"/>
  <c r="Y45" i="8"/>
  <c r="Y46" i="8"/>
  <c r="Y47" i="8"/>
  <c r="Y48" i="8"/>
  <c r="T44" i="8"/>
  <c r="T45" i="8"/>
  <c r="T46" i="8"/>
  <c r="T47" i="8"/>
  <c r="T48" i="8"/>
  <c r="T42" i="8"/>
  <c r="P43" i="8"/>
  <c r="P44" i="8"/>
  <c r="P47" i="8"/>
  <c r="P48" i="8"/>
  <c r="P42" i="8"/>
  <c r="N42" i="8"/>
  <c r="K44" i="8"/>
  <c r="K47" i="8"/>
  <c r="K48" i="8"/>
  <c r="AD30" i="5"/>
  <c r="AD31" i="5"/>
  <c r="AD32" i="5"/>
  <c r="AD33" i="5"/>
  <c r="AD34" i="5"/>
  <c r="AD35" i="5"/>
  <c r="Y30" i="5"/>
  <c r="Y31" i="5"/>
  <c r="Y32" i="5"/>
  <c r="Y33" i="5"/>
  <c r="Y34" i="5"/>
  <c r="Y35" i="5"/>
  <c r="V30" i="5"/>
  <c r="T30" i="5"/>
  <c r="T31" i="5"/>
  <c r="T32" i="5"/>
  <c r="T33" i="5"/>
  <c r="T34" i="5"/>
  <c r="T35" i="5"/>
  <c r="T29" i="5"/>
  <c r="R30" i="5"/>
  <c r="R31" i="5"/>
  <c r="R32" i="5"/>
  <c r="R33" i="5"/>
  <c r="R34" i="5"/>
  <c r="R35" i="5"/>
  <c r="R29" i="5"/>
  <c r="P30" i="5"/>
  <c r="P31" i="5"/>
  <c r="P34" i="5"/>
  <c r="P35" i="5"/>
  <c r="P29" i="5"/>
  <c r="N30" i="5"/>
  <c r="N31" i="5"/>
  <c r="N34" i="5"/>
  <c r="N35" i="5"/>
  <c r="N29" i="5"/>
  <c r="K30" i="5"/>
  <c r="K31" i="5"/>
  <c r="K34" i="5"/>
  <c r="K35" i="5"/>
  <c r="N40" i="14" l="1"/>
  <c r="T40" i="14"/>
  <c r="Y40" i="14"/>
  <c r="R32" i="18"/>
  <c r="N32" i="18"/>
  <c r="AD49" i="8"/>
  <c r="T36" i="5"/>
  <c r="R36" i="5"/>
  <c r="E53" i="3"/>
  <c r="H66" i="3" l="1"/>
  <c r="H65" i="3"/>
  <c r="H64" i="3"/>
  <c r="K123" i="10"/>
  <c r="L113" i="10"/>
  <c r="N89" i="10"/>
  <c r="P43" i="10" l="1"/>
  <c r="P42" i="10"/>
  <c r="P41" i="10"/>
  <c r="P40" i="10"/>
  <c r="P39" i="10"/>
  <c r="P38" i="10"/>
  <c r="P37" i="10"/>
  <c r="P36" i="10"/>
  <c r="O43" i="10"/>
  <c r="O42" i="10"/>
  <c r="O41" i="10"/>
  <c r="O40" i="10"/>
  <c r="O39" i="10"/>
  <c r="O38" i="10"/>
  <c r="O37" i="10"/>
  <c r="O36" i="10"/>
  <c r="N43" i="10"/>
  <c r="N42" i="10"/>
  <c r="N41" i="10"/>
  <c r="N40" i="10"/>
  <c r="N39" i="10"/>
  <c r="M43" i="10"/>
  <c r="M42" i="10"/>
  <c r="M41" i="10"/>
  <c r="M40" i="10"/>
  <c r="M39" i="10"/>
  <c r="M38" i="10"/>
  <c r="M37" i="10"/>
  <c r="M36" i="10"/>
  <c r="L43" i="10"/>
  <c r="L42" i="10"/>
  <c r="L41" i="10"/>
  <c r="L40" i="10"/>
  <c r="L39" i="10"/>
  <c r="L38" i="10"/>
  <c r="L37" i="10"/>
  <c r="L36" i="10"/>
  <c r="K43" i="10"/>
  <c r="K42" i="10"/>
  <c r="K41" i="10"/>
  <c r="K40" i="10"/>
  <c r="K39" i="10"/>
  <c r="K38" i="10"/>
  <c r="K37" i="10"/>
  <c r="K36" i="10"/>
  <c r="J43" i="10"/>
  <c r="J42" i="10"/>
  <c r="J41" i="10"/>
  <c r="J40" i="10"/>
  <c r="J39" i="10"/>
  <c r="J38" i="10"/>
  <c r="J37" i="10"/>
  <c r="J36" i="10"/>
  <c r="I43" i="10"/>
  <c r="I42" i="10"/>
  <c r="I41" i="10"/>
  <c r="I40" i="10"/>
  <c r="I39" i="10"/>
  <c r="I38" i="10"/>
  <c r="P28" i="10"/>
  <c r="P35" i="10"/>
  <c r="P34" i="10"/>
  <c r="P33" i="10"/>
  <c r="P32" i="10"/>
  <c r="P31" i="10"/>
  <c r="P30" i="10"/>
  <c r="P29" i="10"/>
  <c r="N35" i="10"/>
  <c r="N34" i="10"/>
  <c r="N33" i="10"/>
  <c r="N32" i="10"/>
  <c r="N31" i="10"/>
  <c r="L35" i="10"/>
  <c r="L34" i="10"/>
  <c r="L33" i="10"/>
  <c r="L32" i="10"/>
  <c r="L31" i="10"/>
  <c r="L29" i="10"/>
  <c r="J35" i="10"/>
  <c r="J34" i="10"/>
  <c r="J33" i="10"/>
  <c r="J32" i="10"/>
  <c r="J31" i="10"/>
  <c r="J30" i="10"/>
  <c r="J29" i="10"/>
  <c r="J28" i="10"/>
  <c r="P27" i="10"/>
  <c r="P26" i="10"/>
  <c r="P25" i="10"/>
  <c r="P24" i="10"/>
  <c r="P23" i="10"/>
  <c r="P22" i="10"/>
  <c r="P21" i="10"/>
  <c r="P20" i="10"/>
  <c r="N27" i="10"/>
  <c r="N26" i="10"/>
  <c r="N25" i="10"/>
  <c r="N24" i="10"/>
  <c r="L27" i="10"/>
  <c r="L26" i="10"/>
  <c r="L25" i="10"/>
  <c r="L24" i="10"/>
  <c r="L23" i="10"/>
  <c r="L22" i="10"/>
  <c r="L21" i="10"/>
  <c r="L20" i="10"/>
  <c r="J27" i="10"/>
  <c r="J26" i="10"/>
  <c r="J25" i="10"/>
  <c r="J24" i="10"/>
  <c r="J23" i="10"/>
  <c r="J22" i="10"/>
  <c r="J21" i="10"/>
  <c r="J20" i="10"/>
  <c r="I27" i="10"/>
  <c r="I26" i="10"/>
  <c r="I25" i="10"/>
  <c r="I24" i="10"/>
  <c r="I23" i="10"/>
  <c r="I20" i="10"/>
  <c r="P19" i="10"/>
  <c r="P18" i="10"/>
  <c r="P17" i="10"/>
  <c r="P16" i="10"/>
  <c r="P15" i="10"/>
  <c r="P14" i="10"/>
  <c r="N19" i="10"/>
  <c r="N18" i="10"/>
  <c r="N17" i="10"/>
  <c r="N16" i="10"/>
  <c r="N15" i="10"/>
  <c r="L19" i="10"/>
  <c r="L18" i="10"/>
  <c r="L17" i="10"/>
  <c r="L16" i="10"/>
  <c r="L15" i="10"/>
  <c r="J19" i="10"/>
  <c r="J18" i="10"/>
  <c r="I14" i="10"/>
  <c r="I34" i="16"/>
  <c r="P69" i="7"/>
  <c r="P68" i="7"/>
  <c r="P67" i="7"/>
  <c r="P66" i="7"/>
  <c r="P65" i="7"/>
  <c r="P64" i="7"/>
  <c r="P63" i="7"/>
  <c r="N69" i="7"/>
  <c r="N68" i="7"/>
  <c r="N67" i="7"/>
  <c r="N66" i="7"/>
  <c r="N65" i="7"/>
  <c r="N64" i="7"/>
  <c r="N63" i="7"/>
  <c r="J69" i="7"/>
  <c r="J68" i="7"/>
  <c r="J67" i="7"/>
  <c r="J66" i="7"/>
  <c r="J65" i="7"/>
  <c r="J62" i="7"/>
  <c r="J64" i="7"/>
  <c r="J63" i="7"/>
  <c r="K6" i="17" l="1"/>
  <c r="K7" i="17" s="1"/>
  <c r="B48" i="1" l="1"/>
  <c r="Q32" i="1"/>
  <c r="P32" i="1"/>
  <c r="O32" i="1"/>
  <c r="N32" i="1"/>
  <c r="M32" i="1"/>
  <c r="L32" i="1"/>
  <c r="K32" i="1"/>
  <c r="J32" i="1"/>
  <c r="I32" i="1"/>
  <c r="H32" i="1"/>
  <c r="G32" i="1"/>
  <c r="F32" i="1"/>
  <c r="E32" i="1"/>
  <c r="D32" i="1"/>
  <c r="C32" i="1"/>
  <c r="Q27" i="1" l="1"/>
  <c r="P27" i="1"/>
  <c r="O27" i="1"/>
  <c r="N27" i="1"/>
  <c r="M27" i="1"/>
  <c r="L27" i="1"/>
  <c r="K27" i="1"/>
  <c r="J27" i="1"/>
  <c r="I27" i="1"/>
  <c r="H27" i="1"/>
  <c r="G27" i="1"/>
  <c r="F27" i="1"/>
  <c r="E27" i="1"/>
  <c r="D27" i="1"/>
  <c r="C27" i="1"/>
  <c r="J56" i="1"/>
  <c r="I56" i="1"/>
  <c r="Q57" i="1"/>
  <c r="P57" i="1"/>
  <c r="O57" i="1"/>
  <c r="N57" i="1"/>
  <c r="M57" i="1"/>
  <c r="L57" i="1"/>
  <c r="K57" i="1"/>
  <c r="J57" i="1"/>
  <c r="I57" i="1"/>
  <c r="H57" i="1"/>
  <c r="G57" i="1"/>
  <c r="F57" i="1"/>
  <c r="E57" i="1"/>
  <c r="D57" i="1"/>
  <c r="C57" i="1"/>
  <c r="B57" i="1"/>
  <c r="P19" i="14" l="1"/>
  <c r="L19" i="14"/>
  <c r="H19" i="14"/>
  <c r="F19" i="14"/>
  <c r="D19" i="14"/>
  <c r="I55" i="1" l="1"/>
  <c r="H55" i="1"/>
  <c r="G55" i="1"/>
  <c r="F55" i="1"/>
  <c r="E55" i="1"/>
  <c r="D55" i="1"/>
  <c r="C55" i="1"/>
  <c r="B55" i="1"/>
  <c r="H56" i="1"/>
  <c r="G56" i="1"/>
  <c r="F56" i="1"/>
  <c r="E56" i="1"/>
  <c r="D56" i="1"/>
  <c r="C56" i="1"/>
  <c r="B56" i="1"/>
  <c r="B43" i="1"/>
  <c r="K26" i="1"/>
  <c r="J26" i="1"/>
  <c r="I26" i="1"/>
  <c r="H26" i="1"/>
  <c r="G26" i="1"/>
  <c r="F26" i="1"/>
  <c r="E26" i="1"/>
  <c r="D26" i="1"/>
  <c r="C26" i="1"/>
  <c r="D33" i="8"/>
  <c r="L27" i="8"/>
  <c r="H27" i="8"/>
  <c r="D27" i="8"/>
  <c r="H52" i="10" l="1"/>
  <c r="G52" i="10"/>
  <c r="E85" i="5" l="1"/>
  <c r="F85" i="5"/>
  <c r="I85" i="5"/>
  <c r="J85" i="5"/>
  <c r="K85" i="5"/>
  <c r="K84" i="5"/>
  <c r="J84" i="5"/>
  <c r="I84" i="5"/>
  <c r="H84" i="5"/>
  <c r="G84" i="5"/>
  <c r="F84" i="5"/>
  <c r="E84" i="5"/>
  <c r="I47" i="7"/>
  <c r="J47" i="7"/>
  <c r="K47" i="7"/>
  <c r="L47" i="7"/>
  <c r="M47" i="7"/>
  <c r="N47" i="7"/>
  <c r="O47" i="7"/>
  <c r="I48" i="7"/>
  <c r="J48" i="7"/>
  <c r="K48" i="7"/>
  <c r="L48" i="7"/>
  <c r="N48" i="7"/>
  <c r="O48" i="7"/>
  <c r="I49" i="7"/>
  <c r="J49" i="7"/>
  <c r="K49" i="7"/>
  <c r="L49" i="7"/>
  <c r="N49" i="7"/>
  <c r="O49" i="7"/>
  <c r="I50" i="7"/>
  <c r="J50" i="7"/>
  <c r="K50" i="7"/>
  <c r="L50" i="7"/>
  <c r="N50" i="7"/>
  <c r="O50" i="7"/>
  <c r="I51" i="7"/>
  <c r="J51" i="7"/>
  <c r="K51" i="7"/>
  <c r="L51" i="7"/>
  <c r="N51" i="7"/>
  <c r="O51" i="7"/>
  <c r="I52" i="7"/>
  <c r="J52" i="7"/>
  <c r="K52" i="7"/>
  <c r="L52" i="7"/>
  <c r="N52" i="7"/>
  <c r="O52" i="7"/>
  <c r="J46" i="7"/>
  <c r="K46" i="7"/>
  <c r="L46" i="7"/>
  <c r="M46" i="7"/>
  <c r="N46" i="7"/>
  <c r="O46" i="7"/>
  <c r="I46" i="7"/>
  <c r="H44" i="7"/>
  <c r="H43" i="7"/>
  <c r="H42" i="7"/>
  <c r="H41" i="7"/>
  <c r="H40" i="7"/>
  <c r="G40" i="7"/>
  <c r="N85" i="5" s="1"/>
  <c r="H39" i="7"/>
  <c r="G39" i="7"/>
  <c r="M85" i="5" s="1"/>
  <c r="H38" i="7"/>
  <c r="G38" i="7"/>
  <c r="L85" i="5" s="1"/>
  <c r="O37" i="7"/>
  <c r="K37" i="7"/>
  <c r="I37" i="7"/>
  <c r="H37" i="7"/>
  <c r="H36" i="7"/>
  <c r="H35" i="7"/>
  <c r="H34" i="7"/>
  <c r="H33" i="7"/>
  <c r="H32" i="7"/>
  <c r="G32" i="7"/>
  <c r="N84" i="5" s="1"/>
  <c r="H31" i="7"/>
  <c r="G31" i="7"/>
  <c r="M84" i="5" s="1"/>
  <c r="H30" i="7"/>
  <c r="G30" i="7"/>
  <c r="L84" i="5" s="1"/>
  <c r="O29" i="7"/>
  <c r="K29" i="7"/>
  <c r="I29" i="7"/>
  <c r="H29" i="7"/>
  <c r="Q33" i="1"/>
  <c r="P33" i="1"/>
  <c r="O33" i="1"/>
  <c r="N33" i="1"/>
  <c r="M33" i="1"/>
  <c r="L33" i="1"/>
  <c r="K33" i="1"/>
  <c r="J33" i="1"/>
  <c r="I33" i="1"/>
  <c r="H33" i="1"/>
  <c r="G33" i="1"/>
  <c r="F33" i="1"/>
  <c r="E33" i="1"/>
  <c r="D33" i="1"/>
  <c r="C33" i="1"/>
  <c r="G41" i="7" l="1"/>
  <c r="O85" i="5" s="1"/>
  <c r="M49" i="7"/>
  <c r="M48" i="7"/>
  <c r="G33" i="7"/>
  <c r="V84" i="5" s="1"/>
  <c r="M50" i="7"/>
  <c r="G42" i="7"/>
  <c r="P85" i="5" s="1"/>
  <c r="E29" i="2"/>
  <c r="D29" i="2"/>
  <c r="E28" i="2"/>
  <c r="D28" i="2"/>
  <c r="C29" i="2"/>
  <c r="A17" i="11"/>
  <c r="M51" i="7" l="1"/>
  <c r="G34" i="7"/>
  <c r="W84" i="5" s="1"/>
  <c r="G43" i="7"/>
  <c r="Q85" i="5" s="1"/>
  <c r="Q61" i="1"/>
  <c r="P61" i="1"/>
  <c r="O61" i="1"/>
  <c r="N61" i="1"/>
  <c r="M61" i="1"/>
  <c r="L61" i="1"/>
  <c r="K61" i="1"/>
  <c r="J61" i="1"/>
  <c r="I61" i="1"/>
  <c r="H61" i="1"/>
  <c r="G61" i="1"/>
  <c r="F61" i="1"/>
  <c r="E61" i="1"/>
  <c r="D61" i="1"/>
  <c r="C61" i="1"/>
  <c r="Q59" i="1"/>
  <c r="P59" i="1"/>
  <c r="O59" i="1"/>
  <c r="N59" i="1"/>
  <c r="M59" i="1"/>
  <c r="L59" i="1"/>
  <c r="K59" i="1"/>
  <c r="J59" i="1"/>
  <c r="I59" i="1"/>
  <c r="H59" i="1"/>
  <c r="G59" i="1"/>
  <c r="F59" i="1"/>
  <c r="E59" i="1"/>
  <c r="D59" i="1"/>
  <c r="C59" i="1"/>
  <c r="C51" i="1"/>
  <c r="D51" i="1"/>
  <c r="E51" i="1"/>
  <c r="F51" i="1"/>
  <c r="G51" i="1"/>
  <c r="H51" i="1"/>
  <c r="I51" i="1"/>
  <c r="J51" i="1"/>
  <c r="K51" i="1"/>
  <c r="L51" i="1"/>
  <c r="M51" i="1"/>
  <c r="N51" i="1"/>
  <c r="O51" i="1"/>
  <c r="P51" i="1"/>
  <c r="Q51" i="1"/>
  <c r="C52" i="1"/>
  <c r="D52" i="1"/>
  <c r="E52" i="1"/>
  <c r="F52" i="1"/>
  <c r="G52" i="1"/>
  <c r="H52" i="1"/>
  <c r="I52" i="1"/>
  <c r="J52" i="1"/>
  <c r="K52" i="1"/>
  <c r="L52" i="1"/>
  <c r="M52" i="1"/>
  <c r="N52" i="1"/>
  <c r="O52" i="1"/>
  <c r="P52" i="1"/>
  <c r="Q52" i="1"/>
  <c r="C53" i="1"/>
  <c r="D53" i="1"/>
  <c r="E53" i="1"/>
  <c r="F53" i="1"/>
  <c r="G53" i="1"/>
  <c r="H53" i="1"/>
  <c r="I53" i="1"/>
  <c r="J53" i="1"/>
  <c r="K53" i="1"/>
  <c r="L53" i="1"/>
  <c r="M53" i="1"/>
  <c r="N53" i="1"/>
  <c r="O53" i="1"/>
  <c r="P53" i="1"/>
  <c r="Q53" i="1"/>
  <c r="Q50" i="1"/>
  <c r="P50" i="1"/>
  <c r="O50" i="1"/>
  <c r="N50" i="1"/>
  <c r="M50" i="1"/>
  <c r="L50" i="1"/>
  <c r="K50" i="1"/>
  <c r="J50" i="1"/>
  <c r="I50" i="1"/>
  <c r="H50" i="1"/>
  <c r="G50" i="1"/>
  <c r="F50" i="1"/>
  <c r="E50" i="1"/>
  <c r="D50" i="1"/>
  <c r="C50" i="1"/>
  <c r="C48" i="1"/>
  <c r="F29" i="2" s="1"/>
  <c r="D48" i="1"/>
  <c r="G29" i="2" s="1"/>
  <c r="E48" i="1"/>
  <c r="H29" i="2" s="1"/>
  <c r="F48" i="1"/>
  <c r="I29" i="2" s="1"/>
  <c r="G48" i="1"/>
  <c r="J29" i="2" s="1"/>
  <c r="H48" i="1"/>
  <c r="K29" i="2" s="1"/>
  <c r="I48" i="1"/>
  <c r="L29" i="2" s="1"/>
  <c r="J48" i="1"/>
  <c r="M29" i="2" s="1"/>
  <c r="K48" i="1"/>
  <c r="N29" i="2" s="1"/>
  <c r="L48" i="1"/>
  <c r="O29" i="2" s="1"/>
  <c r="M48" i="1"/>
  <c r="P29" i="2" s="1"/>
  <c r="N48" i="1"/>
  <c r="Q29" i="2" s="1"/>
  <c r="O48" i="1"/>
  <c r="R29" i="2" s="1"/>
  <c r="P48" i="1"/>
  <c r="S29" i="2" s="1"/>
  <c r="Q48" i="1"/>
  <c r="T29" i="2" s="1"/>
  <c r="C47" i="1"/>
  <c r="F28" i="2" s="1"/>
  <c r="D47" i="1"/>
  <c r="G28" i="2" s="1"/>
  <c r="E47" i="1"/>
  <c r="H28" i="2" s="1"/>
  <c r="F47" i="1"/>
  <c r="I28" i="2" s="1"/>
  <c r="G47" i="1"/>
  <c r="J28" i="2" s="1"/>
  <c r="H47" i="1"/>
  <c r="K28" i="2" s="1"/>
  <c r="I47" i="1"/>
  <c r="L28" i="2" s="1"/>
  <c r="J47" i="1"/>
  <c r="M28" i="2" s="1"/>
  <c r="K47" i="1"/>
  <c r="N28" i="2" s="1"/>
  <c r="L47" i="1"/>
  <c r="O28" i="2" s="1"/>
  <c r="M47" i="1"/>
  <c r="P28" i="2" s="1"/>
  <c r="N47" i="1"/>
  <c r="Q28" i="2" s="1"/>
  <c r="O47" i="1"/>
  <c r="R28" i="2" s="1"/>
  <c r="P47" i="1"/>
  <c r="S28" i="2" s="1"/>
  <c r="Q47" i="1"/>
  <c r="T28" i="2" s="1"/>
  <c r="Q46" i="1"/>
  <c r="P46" i="1"/>
  <c r="O46" i="1"/>
  <c r="N46" i="1"/>
  <c r="M46" i="1"/>
  <c r="L46" i="1"/>
  <c r="K46" i="1"/>
  <c r="J46" i="1"/>
  <c r="I46" i="1"/>
  <c r="H46" i="1"/>
  <c r="G46" i="1"/>
  <c r="F46" i="1"/>
  <c r="E46" i="1"/>
  <c r="D46" i="1"/>
  <c r="C46" i="1"/>
  <c r="C44" i="1"/>
  <c r="D44" i="1"/>
  <c r="E44" i="1"/>
  <c r="F44" i="1"/>
  <c r="G44" i="1"/>
  <c r="H44" i="1"/>
  <c r="I44" i="1"/>
  <c r="J44" i="1"/>
  <c r="K44" i="1"/>
  <c r="L44" i="1"/>
  <c r="M44" i="1"/>
  <c r="N44" i="1"/>
  <c r="O44" i="1"/>
  <c r="P44" i="1"/>
  <c r="Q44" i="1"/>
  <c r="Q43" i="1"/>
  <c r="P43" i="1"/>
  <c r="O43" i="1"/>
  <c r="N43" i="1"/>
  <c r="M43" i="1"/>
  <c r="L43" i="1"/>
  <c r="K43" i="1"/>
  <c r="J43" i="1"/>
  <c r="I43" i="1"/>
  <c r="H43" i="1"/>
  <c r="G43" i="1"/>
  <c r="F43" i="1"/>
  <c r="E43" i="1"/>
  <c r="D43" i="1"/>
  <c r="C43" i="1"/>
  <c r="C41" i="1"/>
  <c r="D41" i="1"/>
  <c r="E41" i="1"/>
  <c r="F41" i="1"/>
  <c r="G41" i="1"/>
  <c r="H41" i="1"/>
  <c r="I41" i="1"/>
  <c r="J41" i="1"/>
  <c r="K41" i="1"/>
  <c r="L41" i="1"/>
  <c r="M41" i="1"/>
  <c r="N41" i="1"/>
  <c r="O41" i="1"/>
  <c r="P41" i="1"/>
  <c r="Q41" i="1"/>
  <c r="C40" i="1"/>
  <c r="D40" i="1"/>
  <c r="E40" i="1"/>
  <c r="F40" i="1"/>
  <c r="G40" i="1"/>
  <c r="H40" i="1"/>
  <c r="I40" i="1"/>
  <c r="J40" i="1"/>
  <c r="K40" i="1"/>
  <c r="L40" i="1"/>
  <c r="M40" i="1"/>
  <c r="N40" i="1"/>
  <c r="O40" i="1"/>
  <c r="P40" i="1"/>
  <c r="Q40" i="1"/>
  <c r="C39" i="1"/>
  <c r="D39" i="1"/>
  <c r="E39" i="1"/>
  <c r="F39" i="1"/>
  <c r="G39" i="1"/>
  <c r="H39" i="1"/>
  <c r="I39" i="1"/>
  <c r="J39" i="1"/>
  <c r="K39" i="1"/>
  <c r="L39" i="1"/>
  <c r="M39" i="1"/>
  <c r="N39" i="1"/>
  <c r="O39" i="1"/>
  <c r="P39" i="1"/>
  <c r="Q39" i="1"/>
  <c r="Q38" i="1"/>
  <c r="P38" i="1"/>
  <c r="O38" i="1"/>
  <c r="N38" i="1"/>
  <c r="M38" i="1"/>
  <c r="L38" i="1"/>
  <c r="K38" i="1"/>
  <c r="J38" i="1"/>
  <c r="I38" i="1"/>
  <c r="H38" i="1"/>
  <c r="G38" i="1"/>
  <c r="F38" i="1"/>
  <c r="E38" i="1"/>
  <c r="D38" i="1"/>
  <c r="C38" i="1"/>
  <c r="Q37" i="1"/>
  <c r="P37" i="1"/>
  <c r="O37" i="1"/>
  <c r="N37" i="1"/>
  <c r="M37" i="1"/>
  <c r="L37" i="1"/>
  <c r="K37" i="1"/>
  <c r="J37" i="1"/>
  <c r="I37" i="1"/>
  <c r="H37" i="1"/>
  <c r="G37" i="1"/>
  <c r="F37" i="1"/>
  <c r="E37" i="1"/>
  <c r="D37" i="1"/>
  <c r="C37" i="1"/>
  <c r="F16" i="5"/>
  <c r="AD17" i="11"/>
  <c r="AB17" i="11"/>
  <c r="Z17" i="11"/>
  <c r="X17" i="11"/>
  <c r="V17" i="11"/>
  <c r="T17" i="11"/>
  <c r="R17" i="11"/>
  <c r="P17" i="11"/>
  <c r="N17" i="11"/>
  <c r="L17" i="11"/>
  <c r="J17" i="11"/>
  <c r="H17" i="11"/>
  <c r="F17" i="11"/>
  <c r="D17" i="11"/>
  <c r="C17" i="11"/>
  <c r="G44" i="7" l="1"/>
  <c r="R85" i="5" s="1"/>
  <c r="M37" i="7"/>
  <c r="G37" i="7" s="1"/>
  <c r="G35" i="7"/>
  <c r="M52" i="7"/>
  <c r="G36" i="7" l="1"/>
  <c r="R84" i="5" s="1"/>
  <c r="M29" i="7"/>
  <c r="G29" i="7" s="1"/>
  <c r="C27" i="8"/>
  <c r="F27" i="8"/>
  <c r="J27" i="8"/>
  <c r="N27" i="8"/>
  <c r="A16" i="11" l="1"/>
  <c r="B47" i="1" l="1"/>
  <c r="C28" i="2" s="1"/>
  <c r="AD16" i="11"/>
  <c r="AB16" i="11"/>
  <c r="Z16" i="11"/>
  <c r="X16" i="11"/>
  <c r="V16" i="11"/>
  <c r="T16" i="11"/>
  <c r="R16" i="11"/>
  <c r="P16" i="11"/>
  <c r="N16" i="11"/>
  <c r="L16" i="11"/>
  <c r="J16" i="11"/>
  <c r="H16" i="11"/>
  <c r="F16" i="11"/>
  <c r="D16" i="11"/>
  <c r="C16" i="11"/>
  <c r="A21" i="18" l="1"/>
  <c r="C24" i="5"/>
  <c r="B44" i="1" l="1"/>
  <c r="AD20" i="5" l="1"/>
  <c r="AB20" i="5"/>
  <c r="Z20" i="5"/>
  <c r="X20" i="5"/>
  <c r="V20" i="5"/>
  <c r="T20" i="5"/>
  <c r="R20" i="5"/>
  <c r="N20" i="5"/>
  <c r="J20" i="5"/>
  <c r="F20" i="5"/>
  <c r="C20" i="5"/>
  <c r="G42" i="2" l="1"/>
  <c r="H42" i="2"/>
  <c r="I42" i="2"/>
  <c r="J42" i="2"/>
  <c r="K42" i="2"/>
  <c r="L42" i="2"/>
  <c r="M42" i="2"/>
  <c r="N42" i="2"/>
  <c r="O42" i="2"/>
  <c r="P42" i="2"/>
  <c r="Q42" i="2"/>
  <c r="R42" i="2"/>
  <c r="S42" i="2"/>
  <c r="T42" i="2"/>
  <c r="F42" i="2"/>
  <c r="B42" i="2"/>
  <c r="G40" i="2"/>
  <c r="H40" i="2"/>
  <c r="I40" i="2"/>
  <c r="J40" i="2"/>
  <c r="K40" i="2"/>
  <c r="L40" i="2"/>
  <c r="M40" i="2"/>
  <c r="N40" i="2"/>
  <c r="O40" i="2"/>
  <c r="P40" i="2"/>
  <c r="Q40" i="2"/>
  <c r="R40" i="2"/>
  <c r="S40" i="2"/>
  <c r="T40" i="2"/>
  <c r="F40" i="2"/>
  <c r="C40" i="2"/>
  <c r="B40" i="2"/>
  <c r="G36" i="2"/>
  <c r="H36" i="2"/>
  <c r="I36" i="2"/>
  <c r="J36" i="2"/>
  <c r="K36" i="2"/>
  <c r="L36" i="2"/>
  <c r="M36" i="2"/>
  <c r="N36" i="2"/>
  <c r="O36" i="2"/>
  <c r="P36" i="2"/>
  <c r="Q36" i="2"/>
  <c r="R36" i="2"/>
  <c r="S36" i="2"/>
  <c r="T36" i="2"/>
  <c r="G37" i="2"/>
  <c r="H37" i="2"/>
  <c r="I37" i="2"/>
  <c r="J37" i="2"/>
  <c r="K37" i="2"/>
  <c r="L37" i="2"/>
  <c r="M37" i="2"/>
  <c r="N37" i="2"/>
  <c r="O37" i="2"/>
  <c r="P37" i="2"/>
  <c r="Q37" i="2"/>
  <c r="R37" i="2"/>
  <c r="S37" i="2"/>
  <c r="T37" i="2"/>
  <c r="G38" i="2"/>
  <c r="H38" i="2"/>
  <c r="I38" i="2"/>
  <c r="J38" i="2"/>
  <c r="K38" i="2"/>
  <c r="L38" i="2"/>
  <c r="M38" i="2"/>
  <c r="N38" i="2"/>
  <c r="O38" i="2"/>
  <c r="P38" i="2"/>
  <c r="Q38" i="2"/>
  <c r="R38" i="2"/>
  <c r="S38" i="2"/>
  <c r="T38" i="2"/>
  <c r="F37" i="2"/>
  <c r="F38" i="2"/>
  <c r="F36" i="2"/>
  <c r="C37" i="2"/>
  <c r="C38" i="2"/>
  <c r="C36" i="2"/>
  <c r="B36" i="2"/>
  <c r="G31" i="2"/>
  <c r="H31" i="2"/>
  <c r="I31" i="2"/>
  <c r="J31" i="2"/>
  <c r="K31" i="2"/>
  <c r="L31" i="2"/>
  <c r="M31" i="2"/>
  <c r="N31" i="2"/>
  <c r="O31" i="2"/>
  <c r="P31" i="2"/>
  <c r="Q31" i="2"/>
  <c r="R31" i="2"/>
  <c r="S31" i="2"/>
  <c r="T31" i="2"/>
  <c r="G32" i="2"/>
  <c r="H32" i="2"/>
  <c r="I32" i="2"/>
  <c r="J32" i="2"/>
  <c r="K32" i="2"/>
  <c r="L32" i="2"/>
  <c r="M32" i="2"/>
  <c r="N32" i="2"/>
  <c r="O32" i="2"/>
  <c r="P32" i="2"/>
  <c r="Q32" i="2"/>
  <c r="R32" i="2"/>
  <c r="S32" i="2"/>
  <c r="T32" i="2"/>
  <c r="G33" i="2"/>
  <c r="H33" i="2"/>
  <c r="I33" i="2"/>
  <c r="J33" i="2"/>
  <c r="K33" i="2"/>
  <c r="L33" i="2"/>
  <c r="M33" i="2"/>
  <c r="N33" i="2"/>
  <c r="O33" i="2"/>
  <c r="P33" i="2"/>
  <c r="Q33" i="2"/>
  <c r="R33" i="2"/>
  <c r="S33" i="2"/>
  <c r="T33" i="2"/>
  <c r="G34" i="2"/>
  <c r="H34" i="2"/>
  <c r="I34" i="2"/>
  <c r="J34" i="2"/>
  <c r="K34" i="2"/>
  <c r="L34" i="2"/>
  <c r="M34" i="2"/>
  <c r="N34" i="2"/>
  <c r="O34" i="2"/>
  <c r="P34" i="2"/>
  <c r="Q34" i="2"/>
  <c r="R34" i="2"/>
  <c r="S34" i="2"/>
  <c r="T34" i="2"/>
  <c r="F32" i="2"/>
  <c r="F33" i="2"/>
  <c r="F34" i="2"/>
  <c r="F31" i="2"/>
  <c r="B31" i="2"/>
  <c r="G27" i="2"/>
  <c r="H27" i="2"/>
  <c r="I27" i="2"/>
  <c r="J27" i="2"/>
  <c r="K27" i="2"/>
  <c r="L27" i="2"/>
  <c r="M27" i="2"/>
  <c r="N27" i="2"/>
  <c r="O27" i="2"/>
  <c r="P27" i="2"/>
  <c r="Q27" i="2"/>
  <c r="R27" i="2"/>
  <c r="S27" i="2"/>
  <c r="T27" i="2"/>
  <c r="B27" i="2"/>
  <c r="G24" i="2"/>
  <c r="H24" i="2"/>
  <c r="I24" i="2"/>
  <c r="J24" i="2"/>
  <c r="K24" i="2"/>
  <c r="L24" i="2"/>
  <c r="M24" i="2"/>
  <c r="N24" i="2"/>
  <c r="O24" i="2"/>
  <c r="P24" i="2"/>
  <c r="Q24" i="2"/>
  <c r="R24" i="2"/>
  <c r="S24" i="2"/>
  <c r="T24" i="2"/>
  <c r="G25" i="2"/>
  <c r="H25" i="2"/>
  <c r="I25" i="2"/>
  <c r="J25" i="2"/>
  <c r="K25" i="2"/>
  <c r="L25" i="2"/>
  <c r="M25" i="2"/>
  <c r="N25" i="2"/>
  <c r="O25" i="2"/>
  <c r="P25" i="2"/>
  <c r="Q25" i="2"/>
  <c r="R25" i="2"/>
  <c r="S25" i="2"/>
  <c r="T25" i="2"/>
  <c r="F25" i="2"/>
  <c r="F24" i="2"/>
  <c r="B24" i="2"/>
  <c r="B18" i="2"/>
  <c r="B9" i="2"/>
  <c r="F10" i="2"/>
  <c r="G10" i="2"/>
  <c r="H10" i="2"/>
  <c r="I10" i="2"/>
  <c r="J10" i="2"/>
  <c r="K10" i="2"/>
  <c r="L10" i="2"/>
  <c r="M10" i="2"/>
  <c r="N10" i="2"/>
  <c r="O10" i="2"/>
  <c r="P10" i="2"/>
  <c r="Q10" i="2"/>
  <c r="R10" i="2"/>
  <c r="S10" i="2"/>
  <c r="T10" i="2"/>
  <c r="F11" i="2"/>
  <c r="G11" i="2"/>
  <c r="H11" i="2"/>
  <c r="I11" i="2"/>
  <c r="J11" i="2"/>
  <c r="K11" i="2"/>
  <c r="L11" i="2"/>
  <c r="M11" i="2"/>
  <c r="N11" i="2"/>
  <c r="O11" i="2"/>
  <c r="P11" i="2"/>
  <c r="Q11" i="2"/>
  <c r="R11" i="2"/>
  <c r="S11" i="2"/>
  <c r="T11" i="2"/>
  <c r="F12" i="2"/>
  <c r="G12" i="2"/>
  <c r="H12" i="2"/>
  <c r="I12" i="2"/>
  <c r="J12" i="2"/>
  <c r="K12" i="2"/>
  <c r="L12" i="2"/>
  <c r="M12" i="2"/>
  <c r="N12" i="2"/>
  <c r="O12" i="2"/>
  <c r="P12" i="2"/>
  <c r="Q12" i="2"/>
  <c r="R12" i="2"/>
  <c r="S12" i="2"/>
  <c r="T12" i="2"/>
  <c r="F13" i="2"/>
  <c r="G13" i="2"/>
  <c r="H13" i="2"/>
  <c r="I13" i="2"/>
  <c r="J13" i="2"/>
  <c r="K13" i="2"/>
  <c r="L13" i="2"/>
  <c r="M13" i="2"/>
  <c r="N13" i="2"/>
  <c r="O13" i="2"/>
  <c r="P13" i="2"/>
  <c r="Q13" i="2"/>
  <c r="R13" i="2"/>
  <c r="S13" i="2"/>
  <c r="T13" i="2"/>
  <c r="F14" i="2"/>
  <c r="G14" i="2"/>
  <c r="H14" i="2"/>
  <c r="I14" i="2"/>
  <c r="J14" i="2"/>
  <c r="K14" i="2"/>
  <c r="L14" i="2"/>
  <c r="M14" i="2"/>
  <c r="N14" i="2"/>
  <c r="O14" i="2"/>
  <c r="P14" i="2"/>
  <c r="Q14" i="2"/>
  <c r="R14" i="2"/>
  <c r="S14" i="2"/>
  <c r="T14" i="2"/>
  <c r="F15" i="2"/>
  <c r="G15" i="2"/>
  <c r="H15" i="2"/>
  <c r="I15" i="2"/>
  <c r="J15" i="2"/>
  <c r="K15" i="2"/>
  <c r="L15" i="2"/>
  <c r="M15" i="2"/>
  <c r="N15" i="2"/>
  <c r="O15" i="2"/>
  <c r="P15" i="2"/>
  <c r="Q15" i="2"/>
  <c r="R15" i="2"/>
  <c r="S15" i="2"/>
  <c r="T15" i="2"/>
  <c r="H16" i="2"/>
  <c r="J16" i="2"/>
  <c r="L16" i="2"/>
  <c r="N16" i="2"/>
  <c r="P16" i="2"/>
  <c r="R16" i="2"/>
  <c r="T16" i="2"/>
  <c r="G9" i="2"/>
  <c r="H9" i="2"/>
  <c r="I9" i="2"/>
  <c r="J9" i="2"/>
  <c r="K9" i="2"/>
  <c r="L9" i="2"/>
  <c r="M9" i="2"/>
  <c r="N9" i="2"/>
  <c r="O9" i="2"/>
  <c r="P9" i="2"/>
  <c r="Q9" i="2"/>
  <c r="R9" i="2"/>
  <c r="S9" i="2"/>
  <c r="T9" i="2"/>
  <c r="F9" i="2"/>
  <c r="G18" i="2"/>
  <c r="H18" i="2"/>
  <c r="I18" i="2"/>
  <c r="J18" i="2"/>
  <c r="K18" i="2"/>
  <c r="L18" i="2"/>
  <c r="M18" i="2"/>
  <c r="N18" i="2"/>
  <c r="O18" i="2"/>
  <c r="P18" i="2"/>
  <c r="Q18" i="2"/>
  <c r="R18" i="2"/>
  <c r="S18" i="2"/>
  <c r="T18" i="2"/>
  <c r="G19" i="2"/>
  <c r="H19" i="2"/>
  <c r="I19" i="2"/>
  <c r="J19" i="2"/>
  <c r="K19" i="2"/>
  <c r="L19" i="2"/>
  <c r="M19" i="2"/>
  <c r="N19" i="2"/>
  <c r="O19" i="2"/>
  <c r="P19" i="2"/>
  <c r="Q19" i="2"/>
  <c r="R19" i="2"/>
  <c r="S19" i="2"/>
  <c r="T19" i="2"/>
  <c r="G20" i="2"/>
  <c r="H20" i="2"/>
  <c r="I20" i="2"/>
  <c r="J20" i="2"/>
  <c r="K20" i="2"/>
  <c r="L20" i="2"/>
  <c r="M20" i="2"/>
  <c r="N20" i="2"/>
  <c r="O20" i="2"/>
  <c r="P20" i="2"/>
  <c r="Q20" i="2"/>
  <c r="R20" i="2"/>
  <c r="S20" i="2"/>
  <c r="T20" i="2"/>
  <c r="G21" i="2"/>
  <c r="H21" i="2"/>
  <c r="I21" i="2"/>
  <c r="J21" i="2"/>
  <c r="K21" i="2"/>
  <c r="L21" i="2"/>
  <c r="M21" i="2"/>
  <c r="N21" i="2"/>
  <c r="O21" i="2"/>
  <c r="P21" i="2"/>
  <c r="Q21" i="2"/>
  <c r="R21" i="2"/>
  <c r="S21" i="2"/>
  <c r="T21" i="2"/>
  <c r="H22" i="2"/>
  <c r="J22" i="2"/>
  <c r="L22" i="2"/>
  <c r="N22" i="2"/>
  <c r="P22" i="2"/>
  <c r="R22" i="2"/>
  <c r="T22" i="2"/>
  <c r="F19" i="2"/>
  <c r="F20" i="2"/>
  <c r="F21" i="2"/>
  <c r="F18" i="2"/>
  <c r="B61" i="1"/>
  <c r="C42" i="2" s="1"/>
  <c r="B51" i="1"/>
  <c r="C32" i="2" s="1"/>
  <c r="B52" i="1"/>
  <c r="C33" i="2" s="1"/>
  <c r="B53" i="1"/>
  <c r="C34" i="2" s="1"/>
  <c r="B50" i="1"/>
  <c r="C31" i="2" s="1"/>
  <c r="B46" i="1"/>
  <c r="C27" i="2" s="1"/>
  <c r="C25" i="2"/>
  <c r="C24" i="2"/>
  <c r="B38" i="1"/>
  <c r="C19" i="2" s="1"/>
  <c r="B39" i="1"/>
  <c r="C20" i="2" s="1"/>
  <c r="C21" i="2"/>
  <c r="B41" i="1"/>
  <c r="C22" i="2" s="1"/>
  <c r="B37" i="1"/>
  <c r="C18" i="2" s="1"/>
  <c r="B26" i="1" l="1"/>
  <c r="B27" i="1"/>
  <c r="B32" i="1"/>
  <c r="B33" i="1"/>
  <c r="G16" i="2"/>
  <c r="I16" i="2"/>
  <c r="K16" i="2"/>
  <c r="M16" i="2"/>
  <c r="O16" i="2"/>
  <c r="Q16" i="2"/>
  <c r="S16" i="2"/>
  <c r="F16" i="2"/>
  <c r="F22" i="2"/>
  <c r="G22" i="2"/>
  <c r="I22" i="2"/>
  <c r="K22" i="2"/>
  <c r="M22" i="2"/>
  <c r="O22" i="2"/>
  <c r="Q22" i="2"/>
  <c r="S22" i="2"/>
  <c r="E79" i="18"/>
  <c r="F79" i="18"/>
  <c r="G79" i="18"/>
  <c r="H79" i="18"/>
  <c r="I79" i="18"/>
  <c r="J79" i="18"/>
  <c r="K79" i="18"/>
  <c r="K78" i="18"/>
  <c r="J78" i="18"/>
  <c r="I78" i="18"/>
  <c r="H78" i="18"/>
  <c r="G78" i="18"/>
  <c r="F78" i="18"/>
  <c r="E78" i="18"/>
  <c r="K76" i="18"/>
  <c r="J76" i="18"/>
  <c r="I76" i="18"/>
  <c r="H76" i="18"/>
  <c r="G76" i="18"/>
  <c r="F76" i="18"/>
  <c r="E76" i="18"/>
  <c r="AD22" i="18"/>
  <c r="Z22" i="18"/>
  <c r="V22" i="18"/>
  <c r="R22" i="18"/>
  <c r="N22" i="18"/>
  <c r="J22" i="18"/>
  <c r="F22" i="18"/>
  <c r="AD21" i="18"/>
  <c r="Z21" i="18"/>
  <c r="V21" i="18"/>
  <c r="R21" i="18"/>
  <c r="N21" i="18"/>
  <c r="J21" i="18"/>
  <c r="F21" i="18"/>
  <c r="A22" i="18"/>
  <c r="AD19" i="18"/>
  <c r="Z19" i="18"/>
  <c r="V19" i="18"/>
  <c r="R19" i="18"/>
  <c r="N19" i="18"/>
  <c r="J19" i="18"/>
  <c r="F19" i="18"/>
  <c r="A19" i="18"/>
  <c r="AD15" i="18"/>
  <c r="Z15" i="18"/>
  <c r="V15" i="18"/>
  <c r="R15" i="18"/>
  <c r="N15" i="18"/>
  <c r="J15" i="18"/>
  <c r="F15" i="18"/>
  <c r="D15" i="18"/>
  <c r="C15" i="18"/>
  <c r="A15" i="18"/>
  <c r="K90" i="14"/>
  <c r="J90" i="14"/>
  <c r="I90" i="14"/>
  <c r="H90" i="14"/>
  <c r="G90" i="14"/>
  <c r="F90" i="14"/>
  <c r="E90" i="14"/>
  <c r="K88" i="14"/>
  <c r="J88" i="14"/>
  <c r="I88" i="14"/>
  <c r="H88" i="14"/>
  <c r="G88" i="14"/>
  <c r="F88" i="14"/>
  <c r="E88" i="14"/>
  <c r="K85" i="14"/>
  <c r="J85" i="14"/>
  <c r="I85" i="14"/>
  <c r="H85" i="14"/>
  <c r="G85" i="14"/>
  <c r="F85" i="14"/>
  <c r="E85" i="14"/>
  <c r="K82" i="14"/>
  <c r="J82" i="14"/>
  <c r="I82" i="14"/>
  <c r="H82" i="14"/>
  <c r="G82" i="14"/>
  <c r="F82" i="14"/>
  <c r="E82" i="14"/>
  <c r="K81" i="14"/>
  <c r="J81" i="14"/>
  <c r="I81" i="14"/>
  <c r="H81" i="14"/>
  <c r="G81" i="14"/>
  <c r="K80" i="14"/>
  <c r="J80" i="14"/>
  <c r="I80" i="14"/>
  <c r="H80" i="14"/>
  <c r="G80" i="14"/>
  <c r="AD30" i="14"/>
  <c r="AB30" i="14"/>
  <c r="Z30" i="14"/>
  <c r="X30" i="14"/>
  <c r="V30" i="14"/>
  <c r="T30" i="14"/>
  <c r="R30" i="14"/>
  <c r="P30" i="14"/>
  <c r="N30" i="14"/>
  <c r="L30" i="14"/>
  <c r="J30" i="14"/>
  <c r="H30" i="14"/>
  <c r="F30" i="14"/>
  <c r="D30" i="14"/>
  <c r="C30" i="14"/>
  <c r="A30" i="14"/>
  <c r="H27" i="14"/>
  <c r="J27" i="14"/>
  <c r="L27" i="14"/>
  <c r="N27" i="14"/>
  <c r="P27" i="14"/>
  <c r="R27" i="14"/>
  <c r="T27" i="14"/>
  <c r="V27" i="14"/>
  <c r="X27" i="14"/>
  <c r="Z27" i="14"/>
  <c r="AB27" i="14"/>
  <c r="AD27" i="14"/>
  <c r="H28" i="14"/>
  <c r="J28" i="14"/>
  <c r="L28" i="14"/>
  <c r="N28" i="14"/>
  <c r="P28" i="14"/>
  <c r="R28" i="14"/>
  <c r="T28" i="14"/>
  <c r="V28" i="14"/>
  <c r="X28" i="14"/>
  <c r="Z28" i="14"/>
  <c r="AB28" i="14"/>
  <c r="AD28" i="14"/>
  <c r="F27" i="14"/>
  <c r="F28" i="14"/>
  <c r="D27" i="14"/>
  <c r="D28" i="14"/>
  <c r="AD26" i="14"/>
  <c r="Z26" i="14"/>
  <c r="V26" i="14"/>
  <c r="R26" i="14"/>
  <c r="N26" i="14"/>
  <c r="J26" i="14"/>
  <c r="F26" i="14"/>
  <c r="A28" i="14"/>
  <c r="A27" i="14"/>
  <c r="A26" i="14"/>
  <c r="F24" i="14"/>
  <c r="J24" i="14"/>
  <c r="L24" i="14"/>
  <c r="N24" i="14"/>
  <c r="P24" i="14"/>
  <c r="R24" i="14"/>
  <c r="T24" i="14"/>
  <c r="V24" i="14"/>
  <c r="X24" i="14"/>
  <c r="Z24" i="14"/>
  <c r="AB24" i="14"/>
  <c r="AD24" i="14"/>
  <c r="AD23" i="14"/>
  <c r="Z23" i="14"/>
  <c r="V23" i="14"/>
  <c r="R23" i="14"/>
  <c r="N23" i="14"/>
  <c r="J23" i="14"/>
  <c r="F23" i="14"/>
  <c r="A24" i="14"/>
  <c r="A23" i="14"/>
  <c r="D17" i="14"/>
  <c r="F17" i="14"/>
  <c r="H17" i="14"/>
  <c r="J17" i="14"/>
  <c r="L17" i="14"/>
  <c r="N17" i="14"/>
  <c r="P17" i="14"/>
  <c r="R17" i="14"/>
  <c r="T17" i="14"/>
  <c r="V17" i="14"/>
  <c r="X17" i="14"/>
  <c r="Z17" i="14"/>
  <c r="AB17" i="14"/>
  <c r="AD17" i="14"/>
  <c r="D18" i="14"/>
  <c r="F18" i="14"/>
  <c r="H18" i="14"/>
  <c r="J18" i="14"/>
  <c r="L18" i="14"/>
  <c r="N18" i="14"/>
  <c r="P18" i="14"/>
  <c r="R18" i="14"/>
  <c r="T18" i="14"/>
  <c r="V18" i="14"/>
  <c r="X18" i="14"/>
  <c r="Z18" i="14"/>
  <c r="AB18" i="14"/>
  <c r="AD18" i="14"/>
  <c r="J19" i="14"/>
  <c r="N19" i="14"/>
  <c r="R19" i="14"/>
  <c r="T19" i="14"/>
  <c r="V19" i="14"/>
  <c r="X19" i="14"/>
  <c r="Z19" i="14"/>
  <c r="AB19" i="14"/>
  <c r="AD19" i="14"/>
  <c r="C17" i="14"/>
  <c r="C18" i="14"/>
  <c r="C19" i="14"/>
  <c r="AD16" i="14"/>
  <c r="AB16" i="14"/>
  <c r="Z16" i="14"/>
  <c r="X16" i="14"/>
  <c r="V16" i="14"/>
  <c r="T16" i="14"/>
  <c r="R16" i="14"/>
  <c r="P16" i="14"/>
  <c r="N16" i="14"/>
  <c r="L16" i="14"/>
  <c r="J16" i="14"/>
  <c r="H16" i="14"/>
  <c r="F16" i="14"/>
  <c r="D16" i="14"/>
  <c r="C16" i="14"/>
  <c r="A19" i="14"/>
  <c r="A18" i="14"/>
  <c r="A17" i="14"/>
  <c r="A16" i="14"/>
  <c r="K87" i="11"/>
  <c r="J87" i="11"/>
  <c r="I87" i="11"/>
  <c r="H87" i="11"/>
  <c r="G87" i="11"/>
  <c r="AD26" i="11"/>
  <c r="Z26" i="11"/>
  <c r="V26" i="11"/>
  <c r="R26" i="11"/>
  <c r="N26" i="11"/>
  <c r="J26" i="11"/>
  <c r="F26" i="11"/>
  <c r="A26" i="11"/>
  <c r="AD22" i="11"/>
  <c r="AD23" i="11"/>
  <c r="AD24" i="11"/>
  <c r="Z22" i="11"/>
  <c r="Z23" i="11"/>
  <c r="Z24" i="11"/>
  <c r="V24" i="11"/>
  <c r="V22" i="11"/>
  <c r="V23" i="11"/>
  <c r="R22" i="11"/>
  <c r="R23" i="11"/>
  <c r="R24" i="11"/>
  <c r="N22" i="11"/>
  <c r="N23" i="11"/>
  <c r="N24" i="11"/>
  <c r="J22" i="11"/>
  <c r="J23" i="11"/>
  <c r="J24" i="11"/>
  <c r="F22" i="11"/>
  <c r="F23" i="11"/>
  <c r="F24" i="11"/>
  <c r="AD21" i="11"/>
  <c r="Z21" i="11"/>
  <c r="N21" i="11"/>
  <c r="J21" i="11"/>
  <c r="F21" i="11"/>
  <c r="A24" i="11"/>
  <c r="A23" i="11"/>
  <c r="A22" i="11"/>
  <c r="A21" i="11"/>
  <c r="AD15" i="11"/>
  <c r="Z15" i="11"/>
  <c r="V15" i="11"/>
  <c r="R15" i="11"/>
  <c r="N15" i="11"/>
  <c r="J15" i="11"/>
  <c r="F15" i="11"/>
  <c r="A15" i="11"/>
  <c r="K147" i="8"/>
  <c r="J147" i="8"/>
  <c r="I147" i="8"/>
  <c r="H147" i="8"/>
  <c r="G147" i="8"/>
  <c r="F147" i="8"/>
  <c r="E147" i="8"/>
  <c r="E145" i="8"/>
  <c r="F145" i="8"/>
  <c r="G145" i="8"/>
  <c r="H145" i="8"/>
  <c r="I145" i="8"/>
  <c r="J145" i="8"/>
  <c r="K145" i="8"/>
  <c r="K144" i="8"/>
  <c r="J144" i="8"/>
  <c r="I144" i="8"/>
  <c r="H144" i="8"/>
  <c r="G144" i="8"/>
  <c r="F144" i="8"/>
  <c r="E144" i="8"/>
  <c r="K142" i="8"/>
  <c r="J142" i="8"/>
  <c r="I142" i="8"/>
  <c r="K137" i="8"/>
  <c r="J137" i="8"/>
  <c r="I137" i="8"/>
  <c r="H137" i="8"/>
  <c r="G137" i="8"/>
  <c r="E137" i="8"/>
  <c r="F137" i="8"/>
  <c r="K130" i="8"/>
  <c r="J130" i="8"/>
  <c r="I130" i="8"/>
  <c r="H130" i="8"/>
  <c r="G130" i="8"/>
  <c r="F130" i="8"/>
  <c r="E130" i="8"/>
  <c r="E128" i="8"/>
  <c r="F128" i="8"/>
  <c r="G128" i="8"/>
  <c r="H128" i="8"/>
  <c r="I128" i="8"/>
  <c r="J128" i="8"/>
  <c r="K128" i="8"/>
  <c r="K127" i="8"/>
  <c r="J127" i="8"/>
  <c r="I127" i="8"/>
  <c r="H127" i="8"/>
  <c r="G127" i="8"/>
  <c r="F127" i="8"/>
  <c r="M127" i="8" s="1"/>
  <c r="E127" i="8"/>
  <c r="K122" i="8"/>
  <c r="R122" i="8" s="1"/>
  <c r="J122" i="8"/>
  <c r="Q122" i="8" s="1"/>
  <c r="I122" i="8"/>
  <c r="P122" i="8" s="1"/>
  <c r="H122" i="8"/>
  <c r="O122" i="8" s="1"/>
  <c r="G122" i="8"/>
  <c r="N122" i="8" s="1"/>
  <c r="F122" i="8"/>
  <c r="M122" i="8" s="1"/>
  <c r="E122" i="8"/>
  <c r="L122" i="8" s="1"/>
  <c r="K91" i="5"/>
  <c r="J91" i="5"/>
  <c r="I91" i="5"/>
  <c r="H91" i="5"/>
  <c r="G91" i="5"/>
  <c r="F91" i="5"/>
  <c r="E91" i="5"/>
  <c r="E90" i="5"/>
  <c r="F90" i="5"/>
  <c r="G90" i="5"/>
  <c r="H90" i="5"/>
  <c r="I90" i="5"/>
  <c r="J90" i="5"/>
  <c r="K90" i="5"/>
  <c r="E89" i="5"/>
  <c r="F89" i="5"/>
  <c r="G89" i="5"/>
  <c r="H89" i="5"/>
  <c r="I89" i="5"/>
  <c r="J89" i="5"/>
  <c r="K89" i="5"/>
  <c r="K87" i="5"/>
  <c r="J87" i="5"/>
  <c r="I87" i="5"/>
  <c r="H87" i="5"/>
  <c r="G87" i="5"/>
  <c r="F87" i="5"/>
  <c r="E87" i="5"/>
  <c r="A20" i="8"/>
  <c r="AB39" i="8"/>
  <c r="X39" i="8"/>
  <c r="T39" i="8"/>
  <c r="P39" i="8"/>
  <c r="L39" i="8"/>
  <c r="H39" i="8"/>
  <c r="D39" i="8"/>
  <c r="C39" i="8"/>
  <c r="AB37" i="8"/>
  <c r="X37" i="8"/>
  <c r="T37" i="8"/>
  <c r="P37" i="8"/>
  <c r="L37" i="8"/>
  <c r="H37" i="8"/>
  <c r="D37" i="8"/>
  <c r="C37" i="8"/>
  <c r="AB35" i="8"/>
  <c r="X35" i="8"/>
  <c r="T35" i="8"/>
  <c r="P35" i="8"/>
  <c r="L35" i="8"/>
  <c r="H35" i="8"/>
  <c r="D35" i="8"/>
  <c r="C35" i="8"/>
  <c r="AD39" i="8"/>
  <c r="Z39" i="8"/>
  <c r="V39" i="8"/>
  <c r="R39" i="8"/>
  <c r="N39" i="8"/>
  <c r="J39" i="8"/>
  <c r="F39" i="8"/>
  <c r="A39" i="8"/>
  <c r="AD37" i="8"/>
  <c r="Z37" i="8"/>
  <c r="V37" i="8"/>
  <c r="R37" i="8"/>
  <c r="N37" i="8"/>
  <c r="J37" i="8"/>
  <c r="F37" i="8"/>
  <c r="A37" i="8"/>
  <c r="AD35" i="8"/>
  <c r="Z35" i="8"/>
  <c r="V35" i="8"/>
  <c r="R35" i="8"/>
  <c r="N35" i="8"/>
  <c r="J35" i="8"/>
  <c r="F35" i="8"/>
  <c r="AD28" i="8"/>
  <c r="AD29" i="8"/>
  <c r="AD30" i="8"/>
  <c r="AD31" i="8"/>
  <c r="Z28" i="8"/>
  <c r="Z29" i="8"/>
  <c r="Z30" i="8"/>
  <c r="Z31" i="8"/>
  <c r="R31" i="8"/>
  <c r="V28" i="8"/>
  <c r="V29" i="8"/>
  <c r="V30" i="8"/>
  <c r="V31" i="8"/>
  <c r="R28" i="8"/>
  <c r="R29" i="8"/>
  <c r="R30" i="8"/>
  <c r="N28" i="8"/>
  <c r="N29" i="8"/>
  <c r="N30" i="8"/>
  <c r="N31" i="8"/>
  <c r="J28" i="8"/>
  <c r="J29" i="8"/>
  <c r="J30" i="8"/>
  <c r="J31" i="8"/>
  <c r="F28" i="8"/>
  <c r="F29" i="8"/>
  <c r="F30" i="8"/>
  <c r="F31" i="8"/>
  <c r="AD27" i="8"/>
  <c r="Z27" i="8"/>
  <c r="V27" i="8"/>
  <c r="R27" i="8"/>
  <c r="A31" i="8"/>
  <c r="A30" i="8"/>
  <c r="A29" i="8"/>
  <c r="A28" i="8"/>
  <c r="A27" i="8"/>
  <c r="AD25" i="8"/>
  <c r="Z25" i="8"/>
  <c r="V25" i="8"/>
  <c r="R25" i="8"/>
  <c r="N25" i="8"/>
  <c r="J25" i="8"/>
  <c r="F25" i="8"/>
  <c r="AD24" i="8"/>
  <c r="Z24" i="8"/>
  <c r="V24" i="8"/>
  <c r="R24" i="8"/>
  <c r="N24" i="8"/>
  <c r="J24" i="8"/>
  <c r="F24" i="8"/>
  <c r="A25" i="8"/>
  <c r="A24" i="8"/>
  <c r="AD20" i="8"/>
  <c r="Z20" i="8"/>
  <c r="V20" i="8"/>
  <c r="R20" i="8"/>
  <c r="N20" i="8"/>
  <c r="J20" i="8"/>
  <c r="F20" i="8"/>
  <c r="AD19" i="8"/>
  <c r="Z19" i="8"/>
  <c r="V19" i="8"/>
  <c r="R19" i="8"/>
  <c r="N19" i="8"/>
  <c r="J19" i="8"/>
  <c r="F19" i="8"/>
  <c r="A19" i="8"/>
  <c r="A26" i="5"/>
  <c r="A24" i="5"/>
  <c r="A20" i="5"/>
  <c r="A19" i="5"/>
  <c r="A18" i="5"/>
  <c r="A17" i="5"/>
  <c r="R26" i="5"/>
  <c r="R24" i="5"/>
  <c r="R17" i="5"/>
  <c r="R18" i="5"/>
  <c r="R19" i="5"/>
  <c r="R16" i="5"/>
  <c r="A16" i="5"/>
  <c r="AB26" i="5"/>
  <c r="AD26" i="5"/>
  <c r="Z26" i="5"/>
  <c r="X26" i="5"/>
  <c r="V26" i="5"/>
  <c r="T26" i="5"/>
  <c r="P26" i="5"/>
  <c r="N26" i="5"/>
  <c r="L26" i="5"/>
  <c r="J26" i="5"/>
  <c r="H26" i="5"/>
  <c r="F26" i="5"/>
  <c r="D26" i="5"/>
  <c r="C26" i="5"/>
  <c r="AD24" i="5"/>
  <c r="AB24" i="5"/>
  <c r="Z24" i="5"/>
  <c r="X24" i="5"/>
  <c r="V24" i="5"/>
  <c r="T24" i="5"/>
  <c r="P24" i="5"/>
  <c r="N24" i="5"/>
  <c r="L24" i="5"/>
  <c r="J24" i="5"/>
  <c r="H24" i="5"/>
  <c r="F24" i="5"/>
  <c r="D24" i="5"/>
  <c r="AD17" i="5"/>
  <c r="AD18" i="5"/>
  <c r="AD19" i="5"/>
  <c r="AB17" i="5"/>
  <c r="AB18" i="5"/>
  <c r="AB19" i="5"/>
  <c r="Z17" i="5"/>
  <c r="Z18" i="5"/>
  <c r="Z19" i="5"/>
  <c r="X17" i="5"/>
  <c r="X18" i="5"/>
  <c r="X19" i="5"/>
  <c r="V17" i="5"/>
  <c r="V18" i="5"/>
  <c r="V19" i="5"/>
  <c r="T17" i="5"/>
  <c r="T18" i="5"/>
  <c r="T19" i="5"/>
  <c r="P17" i="5"/>
  <c r="P18" i="5"/>
  <c r="P19" i="5"/>
  <c r="N17" i="5"/>
  <c r="N18" i="5"/>
  <c r="N19" i="5"/>
  <c r="L17" i="5"/>
  <c r="L18" i="5"/>
  <c r="L19" i="5"/>
  <c r="J17" i="5"/>
  <c r="J18" i="5"/>
  <c r="J19" i="5"/>
  <c r="H17" i="5"/>
  <c r="H18" i="5"/>
  <c r="H19" i="5"/>
  <c r="F17" i="5"/>
  <c r="F18" i="5"/>
  <c r="F19" i="5"/>
  <c r="D17" i="5"/>
  <c r="D18" i="5"/>
  <c r="D19" i="5"/>
  <c r="C17" i="5"/>
  <c r="C18" i="5"/>
  <c r="C19" i="5"/>
  <c r="AD16" i="5"/>
  <c r="AB16" i="5"/>
  <c r="Z16" i="5"/>
  <c r="X16" i="5"/>
  <c r="V16" i="5"/>
  <c r="T16" i="5"/>
  <c r="P16" i="5"/>
  <c r="N16" i="5"/>
  <c r="L16" i="5"/>
  <c r="J16" i="5"/>
  <c r="H16" i="5"/>
  <c r="D16" i="5"/>
  <c r="C16" i="5"/>
  <c r="C24" i="8" l="1"/>
  <c r="I71" i="10" l="1"/>
  <c r="H142" i="8" l="1"/>
  <c r="G142" i="8"/>
  <c r="F142" i="8"/>
  <c r="E142" i="8"/>
  <c r="E132" i="8"/>
  <c r="F132" i="8"/>
  <c r="G132" i="8"/>
  <c r="H132" i="8"/>
  <c r="I132" i="8"/>
  <c r="J132" i="8"/>
  <c r="K132" i="8"/>
  <c r="H16" i="17" l="1"/>
  <c r="H13" i="17"/>
  <c r="H10" i="17"/>
  <c r="W6" i="17"/>
  <c r="W7" i="17" s="1"/>
  <c r="V6" i="17"/>
  <c r="V7" i="17" s="1"/>
  <c r="U6" i="17"/>
  <c r="U7" i="17" s="1"/>
  <c r="T6" i="17"/>
  <c r="T7" i="17" s="1"/>
  <c r="S6" i="17"/>
  <c r="S7" i="17" s="1"/>
  <c r="R6" i="17"/>
  <c r="R7" i="17" s="1"/>
  <c r="Q6" i="17"/>
  <c r="Q7" i="17" s="1"/>
  <c r="P6" i="17"/>
  <c r="P7" i="17" s="1"/>
  <c r="O6" i="17"/>
  <c r="O7" i="17" s="1"/>
  <c r="N6" i="17"/>
  <c r="N7" i="17" s="1"/>
  <c r="M6" i="17"/>
  <c r="M7" i="17" s="1"/>
  <c r="L6" i="17"/>
  <c r="L7" i="17" s="1"/>
  <c r="J6" i="17"/>
  <c r="H6" i="17" l="1"/>
  <c r="J7" i="17"/>
  <c r="H7" i="17" s="1"/>
  <c r="I7" i="17"/>
  <c r="M128" i="8" l="1"/>
  <c r="L128" i="8"/>
  <c r="G70" i="3" l="1"/>
  <c r="G69" i="3"/>
  <c r="G68" i="3"/>
  <c r="G67" i="3"/>
  <c r="G66" i="3"/>
  <c r="G65" i="3"/>
  <c r="G64" i="3"/>
  <c r="A35" i="8"/>
  <c r="L132" i="8"/>
  <c r="M132" i="8"/>
  <c r="N132" i="8"/>
  <c r="O132" i="8"/>
  <c r="P132" i="8"/>
  <c r="Q132" i="8"/>
  <c r="R132" i="8"/>
  <c r="M80" i="18" l="1"/>
  <c r="N80" i="18"/>
  <c r="O80" i="18"/>
  <c r="P80" i="18"/>
  <c r="Q80" i="18"/>
  <c r="R80" i="18"/>
  <c r="N79" i="18"/>
  <c r="O79" i="18"/>
  <c r="P79" i="18"/>
  <c r="Q79" i="18"/>
  <c r="R79" i="18"/>
  <c r="K79" i="11" l="1"/>
  <c r="J79" i="11"/>
  <c r="I79" i="11"/>
  <c r="H79" i="11"/>
  <c r="G79" i="11"/>
  <c r="H70" i="3" l="1"/>
  <c r="F70" i="3" s="1"/>
  <c r="E70" i="3"/>
  <c r="H69" i="3"/>
  <c r="F69" i="3" s="1"/>
  <c r="E69" i="3"/>
  <c r="F68" i="3"/>
  <c r="E68" i="3"/>
  <c r="F67" i="3"/>
  <c r="E67" i="3"/>
  <c r="E66" i="3"/>
  <c r="F65" i="3"/>
  <c r="E65" i="3"/>
  <c r="F64" i="3"/>
  <c r="E64" i="3"/>
  <c r="N63" i="3"/>
  <c r="M63" i="3"/>
  <c r="L63" i="3"/>
  <c r="K63" i="3"/>
  <c r="J63" i="3"/>
  <c r="I63" i="3"/>
  <c r="G63" i="3"/>
  <c r="P53" i="20"/>
  <c r="O53" i="20"/>
  <c r="N53" i="20"/>
  <c r="M53" i="20"/>
  <c r="L53" i="20"/>
  <c r="K53" i="20"/>
  <c r="J53" i="20"/>
  <c r="H53" i="20" s="1"/>
  <c r="I53" i="20"/>
  <c r="G53" i="20" s="1"/>
  <c r="H45" i="20"/>
  <c r="G45" i="20"/>
  <c r="Y78" i="18" s="1"/>
  <c r="R78" i="18" s="1"/>
  <c r="P52" i="20"/>
  <c r="O52" i="20"/>
  <c r="N52" i="20"/>
  <c r="M52" i="20"/>
  <c r="L52" i="20"/>
  <c r="K52" i="20"/>
  <c r="J52" i="20"/>
  <c r="H52" i="20" s="1"/>
  <c r="I52" i="20"/>
  <c r="G52" i="20" s="1"/>
  <c r="H44" i="20"/>
  <c r="G44" i="20"/>
  <c r="X78" i="18" s="1"/>
  <c r="Q78" i="18" s="1"/>
  <c r="P51" i="20"/>
  <c r="O51" i="20"/>
  <c r="N51" i="20"/>
  <c r="M51" i="20"/>
  <c r="L51" i="20"/>
  <c r="K51" i="20"/>
  <c r="J51" i="20"/>
  <c r="H51" i="20" s="1"/>
  <c r="I51" i="20"/>
  <c r="G51" i="20" s="1"/>
  <c r="H43" i="20"/>
  <c r="G43" i="20"/>
  <c r="W78" i="18" s="1"/>
  <c r="P78" i="18" s="1"/>
  <c r="P50" i="20"/>
  <c r="O50" i="20"/>
  <c r="N50" i="20"/>
  <c r="M50" i="20"/>
  <c r="L50" i="20"/>
  <c r="K50" i="20"/>
  <c r="J50" i="20"/>
  <c r="I50" i="20"/>
  <c r="G50" i="20" s="1"/>
  <c r="H42" i="20"/>
  <c r="G42" i="20"/>
  <c r="V78" i="18" s="1"/>
  <c r="O78" i="18" s="1"/>
  <c r="P49" i="20"/>
  <c r="O49" i="20"/>
  <c r="N49" i="20"/>
  <c r="M49" i="20"/>
  <c r="L49" i="20"/>
  <c r="K49" i="20"/>
  <c r="J49" i="20"/>
  <c r="H49" i="20" s="1"/>
  <c r="I49" i="20"/>
  <c r="G49" i="20" s="1"/>
  <c r="H41" i="20"/>
  <c r="G41" i="20"/>
  <c r="U78" i="18" s="1"/>
  <c r="N78" i="18" s="1"/>
  <c r="P48" i="20"/>
  <c r="O48" i="20"/>
  <c r="N48" i="20"/>
  <c r="M48" i="20"/>
  <c r="L48" i="20"/>
  <c r="K48" i="20"/>
  <c r="J48" i="20"/>
  <c r="I48" i="20"/>
  <c r="H40" i="20"/>
  <c r="G40" i="20"/>
  <c r="T78" i="18" s="1"/>
  <c r="M78" i="18" s="1"/>
  <c r="P47" i="20"/>
  <c r="P46" i="20" s="1"/>
  <c r="O47" i="20"/>
  <c r="O46" i="20" s="1"/>
  <c r="N47" i="20"/>
  <c r="N46" i="20" s="1"/>
  <c r="M47" i="20"/>
  <c r="M46" i="20" s="1"/>
  <c r="L47" i="20"/>
  <c r="L46" i="20" s="1"/>
  <c r="K47" i="20"/>
  <c r="K46" i="20" s="1"/>
  <c r="J47" i="20"/>
  <c r="I47" i="20"/>
  <c r="H39" i="20"/>
  <c r="G39" i="20"/>
  <c r="S78" i="18" s="1"/>
  <c r="L78" i="18" s="1"/>
  <c r="P38" i="20"/>
  <c r="O38" i="20"/>
  <c r="N38" i="20"/>
  <c r="M38" i="20"/>
  <c r="L38" i="20"/>
  <c r="K38" i="20"/>
  <c r="J38" i="20"/>
  <c r="I38" i="20"/>
  <c r="G38" i="20" s="1"/>
  <c r="H38" i="20"/>
  <c r="Q76" i="18"/>
  <c r="N76" i="18"/>
  <c r="M76" i="18"/>
  <c r="L76" i="18"/>
  <c r="O36" i="20"/>
  <c r="M36" i="20"/>
  <c r="K36" i="20"/>
  <c r="I19" i="20"/>
  <c r="I61" i="20" s="1"/>
  <c r="G80" i="3" s="1"/>
  <c r="H28" i="20"/>
  <c r="G28" i="20"/>
  <c r="O35" i="20"/>
  <c r="K35" i="20"/>
  <c r="I35" i="20"/>
  <c r="H27" i="20"/>
  <c r="G27" i="20"/>
  <c r="O34" i="20"/>
  <c r="M34" i="20"/>
  <c r="K34" i="20"/>
  <c r="I34" i="20"/>
  <c r="H26" i="20"/>
  <c r="G26" i="20"/>
  <c r="W76" i="18" s="1"/>
  <c r="P76" i="18" s="1"/>
  <c r="M33" i="20"/>
  <c r="K33" i="20"/>
  <c r="I33" i="20"/>
  <c r="H25" i="20"/>
  <c r="G25" i="20"/>
  <c r="V76" i="18" s="1"/>
  <c r="O76" i="18" s="1"/>
  <c r="O32" i="20"/>
  <c r="M32" i="20"/>
  <c r="K32" i="20"/>
  <c r="I32" i="20"/>
  <c r="H24" i="20"/>
  <c r="G24" i="20"/>
  <c r="O31" i="20"/>
  <c r="K31" i="20"/>
  <c r="I31" i="20"/>
  <c r="H23" i="20"/>
  <c r="G23" i="20"/>
  <c r="O30" i="20"/>
  <c r="M30" i="20"/>
  <c r="K30" i="20"/>
  <c r="I30" i="20"/>
  <c r="H22" i="20"/>
  <c r="G22" i="20"/>
  <c r="P21" i="20"/>
  <c r="O21" i="20"/>
  <c r="N21" i="20"/>
  <c r="M21" i="20"/>
  <c r="L21" i="20"/>
  <c r="K21" i="20"/>
  <c r="J21" i="20"/>
  <c r="H21" i="20" s="1"/>
  <c r="I21" i="20"/>
  <c r="G21" i="20" s="1"/>
  <c r="B20" i="20"/>
  <c r="M19" i="20"/>
  <c r="M61" i="20" s="1"/>
  <c r="K80" i="3" s="1"/>
  <c r="L80" i="18"/>
  <c r="P117" i="16"/>
  <c r="O117" i="16"/>
  <c r="N117" i="16"/>
  <c r="M117" i="16"/>
  <c r="L117" i="16"/>
  <c r="K117" i="16"/>
  <c r="J117" i="16"/>
  <c r="I117" i="16"/>
  <c r="H117" i="16"/>
  <c r="G117" i="16"/>
  <c r="Y90" i="14" s="1"/>
  <c r="R90" i="14" s="1"/>
  <c r="P116" i="16"/>
  <c r="O116" i="16"/>
  <c r="N116" i="16"/>
  <c r="M116" i="16"/>
  <c r="L116" i="16"/>
  <c r="K116" i="16"/>
  <c r="J116" i="16"/>
  <c r="H116" i="16" s="1"/>
  <c r="I116" i="16"/>
  <c r="G116" i="16" s="1"/>
  <c r="X90" i="14" s="1"/>
  <c r="Q90" i="14" s="1"/>
  <c r="P115" i="16"/>
  <c r="O115" i="16"/>
  <c r="N115" i="16"/>
  <c r="M115" i="16"/>
  <c r="L115" i="16"/>
  <c r="K115" i="16"/>
  <c r="J115" i="16"/>
  <c r="I115" i="16"/>
  <c r="H115" i="16"/>
  <c r="G115" i="16"/>
  <c r="W90" i="14" s="1"/>
  <c r="P90" i="14" s="1"/>
  <c r="P114" i="16"/>
  <c r="O114" i="16"/>
  <c r="N114" i="16"/>
  <c r="M114" i="16"/>
  <c r="L114" i="16"/>
  <c r="K114" i="16"/>
  <c r="J114" i="16"/>
  <c r="H114" i="16" s="1"/>
  <c r="I114" i="16"/>
  <c r="G114" i="16" s="1"/>
  <c r="V90" i="14" s="1"/>
  <c r="O90" i="14" s="1"/>
  <c r="P113" i="16"/>
  <c r="O113" i="16"/>
  <c r="N113" i="16"/>
  <c r="M113" i="16"/>
  <c r="L113" i="16"/>
  <c r="K113" i="16"/>
  <c r="J113" i="16"/>
  <c r="H113" i="16" s="1"/>
  <c r="I113" i="16"/>
  <c r="G113" i="16" s="1"/>
  <c r="U90" i="14" s="1"/>
  <c r="N90" i="14" s="1"/>
  <c r="P112" i="16"/>
  <c r="O112" i="16"/>
  <c r="N112" i="16"/>
  <c r="M112" i="16"/>
  <c r="L112" i="16"/>
  <c r="K112" i="16"/>
  <c r="J112" i="16"/>
  <c r="H112" i="16" s="1"/>
  <c r="I112" i="16"/>
  <c r="G112" i="16" s="1"/>
  <c r="T90" i="14" s="1"/>
  <c r="M90" i="14" s="1"/>
  <c r="P111" i="16"/>
  <c r="P110" i="16" s="1"/>
  <c r="O111" i="16"/>
  <c r="O110" i="16" s="1"/>
  <c r="N111" i="16"/>
  <c r="M111" i="16"/>
  <c r="L111" i="16"/>
  <c r="K111" i="16"/>
  <c r="K110" i="16" s="1"/>
  <c r="J111" i="16"/>
  <c r="J110" i="16" s="1"/>
  <c r="H110" i="16" s="1"/>
  <c r="I111" i="16"/>
  <c r="G111" i="16" s="1"/>
  <c r="S90" i="14" s="1"/>
  <c r="L90" i="14" s="1"/>
  <c r="H111" i="16"/>
  <c r="N110" i="16"/>
  <c r="M110" i="16"/>
  <c r="L110" i="16"/>
  <c r="H109" i="16"/>
  <c r="G109" i="16"/>
  <c r="H108" i="16"/>
  <c r="G108" i="16"/>
  <c r="H107" i="16"/>
  <c r="G107" i="16"/>
  <c r="H106" i="16"/>
  <c r="G106" i="16"/>
  <c r="H105" i="16"/>
  <c r="G105" i="16"/>
  <c r="H104" i="16"/>
  <c r="G104" i="16"/>
  <c r="H103" i="16"/>
  <c r="G103" i="16"/>
  <c r="P102" i="16"/>
  <c r="O102" i="16"/>
  <c r="N102" i="16"/>
  <c r="M102" i="16"/>
  <c r="L102" i="16"/>
  <c r="K102" i="16"/>
  <c r="J102" i="16"/>
  <c r="H102" i="16" s="1"/>
  <c r="I102" i="16"/>
  <c r="G102" i="16" s="1"/>
  <c r="P100" i="16"/>
  <c r="O100" i="16"/>
  <c r="N100" i="16"/>
  <c r="M100" i="16"/>
  <c r="L100" i="16"/>
  <c r="K100" i="16"/>
  <c r="J100" i="16"/>
  <c r="I100" i="16"/>
  <c r="H100" i="16"/>
  <c r="G100" i="16"/>
  <c r="P99" i="16"/>
  <c r="O99" i="16"/>
  <c r="N99" i="16"/>
  <c r="M99" i="16"/>
  <c r="L99" i="16"/>
  <c r="K99" i="16"/>
  <c r="J99" i="16"/>
  <c r="H99" i="16" s="1"/>
  <c r="I99" i="16"/>
  <c r="G99" i="16" s="1"/>
  <c r="P98" i="16"/>
  <c r="O98" i="16"/>
  <c r="N98" i="16"/>
  <c r="M98" i="16"/>
  <c r="L98" i="16"/>
  <c r="K98" i="16"/>
  <c r="J98" i="16"/>
  <c r="J24" i="16" s="1"/>
  <c r="H24" i="16" s="1"/>
  <c r="I98" i="16"/>
  <c r="G98" i="16"/>
  <c r="P97" i="16"/>
  <c r="O97" i="16"/>
  <c r="N97" i="16"/>
  <c r="M97" i="16"/>
  <c r="L97" i="16"/>
  <c r="K97" i="16"/>
  <c r="J97" i="16"/>
  <c r="H97" i="16" s="1"/>
  <c r="I97" i="16"/>
  <c r="G97" i="16" s="1"/>
  <c r="P96" i="16"/>
  <c r="O96" i="16"/>
  <c r="N96" i="16"/>
  <c r="M96" i="16"/>
  <c r="L96" i="16"/>
  <c r="K96" i="16"/>
  <c r="J96" i="16"/>
  <c r="H96" i="16" s="1"/>
  <c r="I96" i="16"/>
  <c r="I22" i="16" s="1"/>
  <c r="P95" i="16"/>
  <c r="O95" i="16"/>
  <c r="N95" i="16"/>
  <c r="M95" i="16"/>
  <c r="L95" i="16"/>
  <c r="K95" i="16"/>
  <c r="J95" i="16"/>
  <c r="H95" i="16" s="1"/>
  <c r="I95" i="16"/>
  <c r="G95" i="16" s="1"/>
  <c r="P94" i="16"/>
  <c r="P93" i="16" s="1"/>
  <c r="O94" i="16"/>
  <c r="O93" i="16" s="1"/>
  <c r="N94" i="16"/>
  <c r="M94" i="16"/>
  <c r="L94" i="16"/>
  <c r="L93" i="16" s="1"/>
  <c r="K94" i="16"/>
  <c r="K93" i="16" s="1"/>
  <c r="J94" i="16"/>
  <c r="H94" i="16" s="1"/>
  <c r="I94" i="16"/>
  <c r="I20" i="16" s="1"/>
  <c r="N93" i="16"/>
  <c r="M93" i="16"/>
  <c r="H92" i="16"/>
  <c r="G92" i="16"/>
  <c r="Y88" i="14" s="1"/>
  <c r="R88" i="14" s="1"/>
  <c r="H91" i="16"/>
  <c r="G91" i="16"/>
  <c r="X88" i="14" s="1"/>
  <c r="Q88" i="14" s="1"/>
  <c r="H90" i="16"/>
  <c r="G90" i="16"/>
  <c r="W88" i="14" s="1"/>
  <c r="P88" i="14" s="1"/>
  <c r="H89" i="16"/>
  <c r="G89" i="16"/>
  <c r="V88" i="14" s="1"/>
  <c r="O88" i="14" s="1"/>
  <c r="H88" i="16"/>
  <c r="G88" i="16"/>
  <c r="U88" i="14" s="1"/>
  <c r="N88" i="14" s="1"/>
  <c r="H87" i="16"/>
  <c r="G87" i="16"/>
  <c r="T88" i="14" s="1"/>
  <c r="M88" i="14" s="1"/>
  <c r="H86" i="16"/>
  <c r="G86" i="16"/>
  <c r="S88" i="14" s="1"/>
  <c r="L88" i="14" s="1"/>
  <c r="P85" i="16"/>
  <c r="O85" i="16"/>
  <c r="N85" i="16"/>
  <c r="M85" i="16"/>
  <c r="L85" i="16"/>
  <c r="K85" i="16"/>
  <c r="J85" i="16"/>
  <c r="H85" i="16" s="1"/>
  <c r="I85" i="16"/>
  <c r="G85" i="16" s="1"/>
  <c r="H84" i="16"/>
  <c r="G84" i="16"/>
  <c r="Y85" i="14" s="1"/>
  <c r="R85" i="14" s="1"/>
  <c r="H83" i="16"/>
  <c r="G83" i="16"/>
  <c r="X85" i="14" s="1"/>
  <c r="Q85" i="14" s="1"/>
  <c r="H82" i="16"/>
  <c r="G82" i="16"/>
  <c r="W85" i="14" s="1"/>
  <c r="P85" i="14" s="1"/>
  <c r="H81" i="16"/>
  <c r="G81" i="16"/>
  <c r="V85" i="14" s="1"/>
  <c r="O85" i="14" s="1"/>
  <c r="H80" i="16"/>
  <c r="G80" i="16"/>
  <c r="U85" i="14" s="1"/>
  <c r="N85" i="14" s="1"/>
  <c r="H79" i="16"/>
  <c r="G79" i="16"/>
  <c r="T85" i="14" s="1"/>
  <c r="M85" i="14" s="1"/>
  <c r="H78" i="16"/>
  <c r="G78" i="16"/>
  <c r="S85" i="14" s="1"/>
  <c r="L85" i="14" s="1"/>
  <c r="P77" i="16"/>
  <c r="O77" i="16"/>
  <c r="N77" i="16"/>
  <c r="M77" i="16"/>
  <c r="L77" i="16"/>
  <c r="K77" i="16"/>
  <c r="J77" i="16"/>
  <c r="H77" i="16" s="1"/>
  <c r="I77" i="16"/>
  <c r="G77" i="16" s="1"/>
  <c r="H67" i="16"/>
  <c r="G67" i="16"/>
  <c r="Y83" i="14" s="1"/>
  <c r="R83" i="14" s="1"/>
  <c r="H66" i="16"/>
  <c r="G66" i="16"/>
  <c r="X83" i="14" s="1"/>
  <c r="Q83" i="14" s="1"/>
  <c r="H65" i="16"/>
  <c r="G65" i="16"/>
  <c r="W83" i="14" s="1"/>
  <c r="P83" i="14" s="1"/>
  <c r="H64" i="16"/>
  <c r="G64" i="16"/>
  <c r="V83" i="14" s="1"/>
  <c r="O83" i="14" s="1"/>
  <c r="H63" i="16"/>
  <c r="G63" i="16"/>
  <c r="U83" i="14" s="1"/>
  <c r="N83" i="14" s="1"/>
  <c r="H62" i="16"/>
  <c r="G62" i="16"/>
  <c r="T83" i="14" s="1"/>
  <c r="M83" i="14" s="1"/>
  <c r="H61" i="16"/>
  <c r="G61" i="16"/>
  <c r="S83" i="14" s="1"/>
  <c r="L83" i="14" s="1"/>
  <c r="P60" i="16"/>
  <c r="O60" i="16"/>
  <c r="N60" i="16"/>
  <c r="M60" i="16"/>
  <c r="L60" i="16"/>
  <c r="K60" i="16"/>
  <c r="J60" i="16"/>
  <c r="H60" i="16" s="1"/>
  <c r="I60" i="16"/>
  <c r="G60" i="16" s="1"/>
  <c r="H59" i="16"/>
  <c r="G59" i="16"/>
  <c r="Y82" i="14" s="1"/>
  <c r="R82" i="14" s="1"/>
  <c r="H58" i="16"/>
  <c r="G58" i="16"/>
  <c r="X82" i="14" s="1"/>
  <c r="Q82" i="14" s="1"/>
  <c r="H57" i="16"/>
  <c r="G57" i="16"/>
  <c r="W82" i="14" s="1"/>
  <c r="P82" i="14" s="1"/>
  <c r="H56" i="16"/>
  <c r="G56" i="16"/>
  <c r="V82" i="14" s="1"/>
  <c r="O82" i="14" s="1"/>
  <c r="H55" i="16"/>
  <c r="G55" i="16"/>
  <c r="U82" i="14" s="1"/>
  <c r="N82" i="14" s="1"/>
  <c r="H54" i="16"/>
  <c r="G54" i="16"/>
  <c r="T82" i="14" s="1"/>
  <c r="M82" i="14" s="1"/>
  <c r="H53" i="16"/>
  <c r="G53" i="16"/>
  <c r="S82" i="14" s="1"/>
  <c r="L82" i="14" s="1"/>
  <c r="P52" i="16"/>
  <c r="O52" i="16"/>
  <c r="N52" i="16"/>
  <c r="M52" i="16"/>
  <c r="L52" i="16"/>
  <c r="K52" i="16"/>
  <c r="J52" i="16"/>
  <c r="H52" i="16" s="1"/>
  <c r="I52" i="16"/>
  <c r="G52" i="16" s="1"/>
  <c r="H51" i="16"/>
  <c r="G51" i="16"/>
  <c r="Y81" i="14" s="1"/>
  <c r="R81" i="14" s="1"/>
  <c r="H50" i="16"/>
  <c r="G50" i="16"/>
  <c r="X81" i="14" s="1"/>
  <c r="Q81" i="14" s="1"/>
  <c r="H49" i="16"/>
  <c r="G49" i="16"/>
  <c r="W81" i="14" s="1"/>
  <c r="P81" i="14" s="1"/>
  <c r="H48" i="16"/>
  <c r="G48" i="16"/>
  <c r="V81" i="14" s="1"/>
  <c r="O81" i="14" s="1"/>
  <c r="H47" i="16"/>
  <c r="G47" i="16"/>
  <c r="U81" i="14" s="1"/>
  <c r="N81" i="14" s="1"/>
  <c r="H46" i="16"/>
  <c r="G46" i="16"/>
  <c r="T81" i="14" s="1"/>
  <c r="H45" i="16"/>
  <c r="G45" i="16"/>
  <c r="S81" i="14" s="1"/>
  <c r="P44" i="16"/>
  <c r="O44" i="16"/>
  <c r="N44" i="16"/>
  <c r="M44" i="16"/>
  <c r="L44" i="16"/>
  <c r="K44" i="16"/>
  <c r="J44" i="16"/>
  <c r="H44" i="16" s="1"/>
  <c r="I44" i="16"/>
  <c r="G44" i="16" s="1"/>
  <c r="H43" i="16"/>
  <c r="G43" i="16"/>
  <c r="Y80" i="14" s="1"/>
  <c r="R80" i="14" s="1"/>
  <c r="H42" i="16"/>
  <c r="G42" i="16"/>
  <c r="X80" i="14" s="1"/>
  <c r="Q80" i="14" s="1"/>
  <c r="H41" i="16"/>
  <c r="G41" i="16"/>
  <c r="W80" i="14" s="1"/>
  <c r="P80" i="14" s="1"/>
  <c r="H40" i="16"/>
  <c r="G40" i="16"/>
  <c r="V80" i="14" s="1"/>
  <c r="O80" i="14" s="1"/>
  <c r="H39" i="16"/>
  <c r="G39" i="16"/>
  <c r="U80" i="14" s="1"/>
  <c r="N80" i="14" s="1"/>
  <c r="H38" i="16"/>
  <c r="G38" i="16"/>
  <c r="T80" i="14" s="1"/>
  <c r="H37" i="16"/>
  <c r="G37" i="16"/>
  <c r="S80" i="14" s="1"/>
  <c r="P36" i="16"/>
  <c r="O36" i="16"/>
  <c r="N36" i="16"/>
  <c r="M36" i="16"/>
  <c r="L36" i="16"/>
  <c r="K36" i="16"/>
  <c r="J36" i="16"/>
  <c r="H36" i="16" s="1"/>
  <c r="I36" i="16"/>
  <c r="G36" i="16" s="1"/>
  <c r="P35" i="16"/>
  <c r="P75" i="16" s="1"/>
  <c r="O35" i="16"/>
  <c r="O75" i="16" s="1"/>
  <c r="N35" i="16"/>
  <c r="N75" i="16" s="1"/>
  <c r="M35" i="16"/>
  <c r="M75" i="16" s="1"/>
  <c r="L35" i="16"/>
  <c r="L75" i="16" s="1"/>
  <c r="K35" i="16"/>
  <c r="K75" i="16" s="1"/>
  <c r="J35" i="16"/>
  <c r="J75" i="16" s="1"/>
  <c r="I35" i="16"/>
  <c r="I75" i="16" s="1"/>
  <c r="H35" i="16"/>
  <c r="G35" i="16"/>
  <c r="P34" i="16"/>
  <c r="P74" i="16" s="1"/>
  <c r="P124" i="16" s="1"/>
  <c r="N49" i="3" s="1"/>
  <c r="O34" i="16"/>
  <c r="O74" i="16" s="1"/>
  <c r="N34" i="16"/>
  <c r="N74" i="16" s="1"/>
  <c r="N124" i="16" s="1"/>
  <c r="L49" i="3" s="1"/>
  <c r="M34" i="16"/>
  <c r="M74" i="16" s="1"/>
  <c r="L34" i="16"/>
  <c r="L74" i="16" s="1"/>
  <c r="L124" i="16" s="1"/>
  <c r="J49" i="3" s="1"/>
  <c r="K34" i="16"/>
  <c r="K74" i="16" s="1"/>
  <c r="J34" i="16"/>
  <c r="J74" i="16" s="1"/>
  <c r="J17" i="16" s="1"/>
  <c r="I74" i="16"/>
  <c r="H34" i="16"/>
  <c r="P33" i="16"/>
  <c r="P73" i="16" s="1"/>
  <c r="P123" i="16" s="1"/>
  <c r="N48" i="3" s="1"/>
  <c r="O33" i="16"/>
  <c r="O73" i="16" s="1"/>
  <c r="N33" i="16"/>
  <c r="N73" i="16" s="1"/>
  <c r="N123" i="16" s="1"/>
  <c r="L48" i="3" s="1"/>
  <c r="M33" i="16"/>
  <c r="M73" i="16" s="1"/>
  <c r="L33" i="16"/>
  <c r="L73" i="16" s="1"/>
  <c r="L123" i="16" s="1"/>
  <c r="J48" i="3" s="1"/>
  <c r="K33" i="16"/>
  <c r="K73" i="16" s="1"/>
  <c r="J33" i="16"/>
  <c r="J73" i="16" s="1"/>
  <c r="I33" i="16"/>
  <c r="I73" i="16" s="1"/>
  <c r="H33" i="16"/>
  <c r="G33" i="16"/>
  <c r="P32" i="16"/>
  <c r="P72" i="16" s="1"/>
  <c r="P122" i="16" s="1"/>
  <c r="N47" i="3" s="1"/>
  <c r="O32" i="16"/>
  <c r="O72" i="16" s="1"/>
  <c r="N32" i="16"/>
  <c r="N72" i="16" s="1"/>
  <c r="N122" i="16" s="1"/>
  <c r="L47" i="3" s="1"/>
  <c r="M32" i="16"/>
  <c r="M72" i="16" s="1"/>
  <c r="L32" i="16"/>
  <c r="L72" i="16" s="1"/>
  <c r="L122" i="16" s="1"/>
  <c r="J47" i="3" s="1"/>
  <c r="K32" i="16"/>
  <c r="K72" i="16" s="1"/>
  <c r="J32" i="16"/>
  <c r="J72" i="16" s="1"/>
  <c r="J15" i="16" s="1"/>
  <c r="I32" i="16"/>
  <c r="I72" i="16" s="1"/>
  <c r="H32" i="16"/>
  <c r="P31" i="16"/>
  <c r="P71" i="16" s="1"/>
  <c r="P121" i="16" s="1"/>
  <c r="N46" i="3" s="1"/>
  <c r="O31" i="16"/>
  <c r="O71" i="16" s="1"/>
  <c r="N31" i="16"/>
  <c r="N71" i="16" s="1"/>
  <c r="N121" i="16" s="1"/>
  <c r="L46" i="3" s="1"/>
  <c r="M31" i="16"/>
  <c r="M71" i="16" s="1"/>
  <c r="L31" i="16"/>
  <c r="L71" i="16" s="1"/>
  <c r="L121" i="16" s="1"/>
  <c r="J46" i="3" s="1"/>
  <c r="K31" i="16"/>
  <c r="K71" i="16" s="1"/>
  <c r="J31" i="16"/>
  <c r="J71" i="16" s="1"/>
  <c r="J14" i="16" s="1"/>
  <c r="I31" i="16"/>
  <c r="I71" i="16" s="1"/>
  <c r="G31" i="16"/>
  <c r="P30" i="16"/>
  <c r="P70" i="16" s="1"/>
  <c r="O30" i="16"/>
  <c r="O70" i="16" s="1"/>
  <c r="O13" i="16" s="1"/>
  <c r="N30" i="16"/>
  <c r="N70" i="16" s="1"/>
  <c r="N13" i="16" s="1"/>
  <c r="M30" i="16"/>
  <c r="M70" i="16" s="1"/>
  <c r="M13" i="16" s="1"/>
  <c r="L30" i="16"/>
  <c r="L70" i="16" s="1"/>
  <c r="K30" i="16"/>
  <c r="K70" i="16" s="1"/>
  <c r="K13" i="16" s="1"/>
  <c r="J30" i="16"/>
  <c r="J70" i="16" s="1"/>
  <c r="H70" i="16" s="1"/>
  <c r="I30" i="16"/>
  <c r="I70" i="16" s="1"/>
  <c r="P29" i="16"/>
  <c r="P69" i="16" s="1"/>
  <c r="P68" i="16" s="1"/>
  <c r="O29" i="16"/>
  <c r="O69" i="16" s="1"/>
  <c r="N29" i="16"/>
  <c r="N69" i="16" s="1"/>
  <c r="N68" i="16" s="1"/>
  <c r="M29" i="16"/>
  <c r="M69" i="16" s="1"/>
  <c r="L29" i="16"/>
  <c r="L69" i="16" s="1"/>
  <c r="L68" i="16" s="1"/>
  <c r="K29" i="16"/>
  <c r="K69" i="16" s="1"/>
  <c r="J29" i="16"/>
  <c r="J69" i="16" s="1"/>
  <c r="J12" i="16" s="1"/>
  <c r="I29" i="16"/>
  <c r="I69" i="16" s="1"/>
  <c r="N28" i="16"/>
  <c r="M28" i="16"/>
  <c r="P26" i="16"/>
  <c r="O26" i="16"/>
  <c r="N26" i="16"/>
  <c r="M26" i="16"/>
  <c r="L26" i="16"/>
  <c r="K26" i="16"/>
  <c r="J26" i="16"/>
  <c r="I26" i="16"/>
  <c r="H26" i="16"/>
  <c r="G26" i="16"/>
  <c r="P25" i="16"/>
  <c r="O25" i="16"/>
  <c r="N25" i="16"/>
  <c r="M25" i="16"/>
  <c r="L25" i="16"/>
  <c r="K25" i="16"/>
  <c r="J25" i="16"/>
  <c r="H25" i="16" s="1"/>
  <c r="I25" i="16"/>
  <c r="G25" i="16" s="1"/>
  <c r="P24" i="16"/>
  <c r="O24" i="16"/>
  <c r="N24" i="16"/>
  <c r="M24" i="16"/>
  <c r="L24" i="16"/>
  <c r="K24" i="16"/>
  <c r="I24" i="16"/>
  <c r="G24" i="16"/>
  <c r="P23" i="16"/>
  <c r="O23" i="16"/>
  <c r="N23" i="16"/>
  <c r="M23" i="16"/>
  <c r="L23" i="16"/>
  <c r="K23" i="16"/>
  <c r="I23" i="16"/>
  <c r="G23" i="16" s="1"/>
  <c r="P22" i="16"/>
  <c r="O22" i="16"/>
  <c r="N22" i="16"/>
  <c r="M22" i="16"/>
  <c r="L22" i="16"/>
  <c r="K22" i="16"/>
  <c r="J22" i="16"/>
  <c r="H22" i="16" s="1"/>
  <c r="P21" i="16"/>
  <c r="O21" i="16"/>
  <c r="N21" i="16"/>
  <c r="M21" i="16"/>
  <c r="L21" i="16"/>
  <c r="K21" i="16"/>
  <c r="J21" i="16"/>
  <c r="H21" i="16" s="1"/>
  <c r="P20" i="16"/>
  <c r="P19" i="16" s="1"/>
  <c r="O20" i="16"/>
  <c r="N20" i="16"/>
  <c r="M20" i="16"/>
  <c r="L20" i="16"/>
  <c r="L19" i="16" s="1"/>
  <c r="K20" i="16"/>
  <c r="K19" i="16" s="1"/>
  <c r="N19" i="16"/>
  <c r="M19" i="16"/>
  <c r="P17" i="16"/>
  <c r="L17" i="16"/>
  <c r="N16" i="16"/>
  <c r="J16" i="16"/>
  <c r="P15" i="16"/>
  <c r="L15" i="16"/>
  <c r="N14" i="16"/>
  <c r="P13" i="16"/>
  <c r="P120" i="16" s="1"/>
  <c r="N45" i="3" s="1"/>
  <c r="L13" i="16"/>
  <c r="L120" i="16" s="1"/>
  <c r="J45" i="3" s="1"/>
  <c r="N12" i="16"/>
  <c r="N119" i="16" s="1"/>
  <c r="L44" i="3" s="1"/>
  <c r="P148" i="13"/>
  <c r="O148" i="13"/>
  <c r="N148" i="13"/>
  <c r="M148" i="13"/>
  <c r="L148" i="13"/>
  <c r="K148" i="13"/>
  <c r="J148" i="13"/>
  <c r="H148" i="13" s="1"/>
  <c r="I148" i="13"/>
  <c r="P147" i="13"/>
  <c r="O147" i="13"/>
  <c r="N147" i="13"/>
  <c r="M147" i="13"/>
  <c r="L147" i="13"/>
  <c r="K147" i="13"/>
  <c r="J147" i="13"/>
  <c r="I147" i="13"/>
  <c r="P146" i="13"/>
  <c r="O146" i="13"/>
  <c r="N146" i="13"/>
  <c r="M146" i="13"/>
  <c r="L146" i="13"/>
  <c r="K146" i="13"/>
  <c r="J146" i="13"/>
  <c r="I146" i="13"/>
  <c r="P145" i="13"/>
  <c r="O145" i="13"/>
  <c r="N145" i="13"/>
  <c r="M145" i="13"/>
  <c r="L145" i="13"/>
  <c r="K145" i="13"/>
  <c r="J145" i="13"/>
  <c r="I145" i="13"/>
  <c r="P144" i="13"/>
  <c r="O144" i="13"/>
  <c r="N144" i="13"/>
  <c r="M144" i="13"/>
  <c r="L144" i="13"/>
  <c r="K144" i="13"/>
  <c r="J144" i="13"/>
  <c r="H144" i="13" s="1"/>
  <c r="I144" i="13"/>
  <c r="I141" i="13" s="1"/>
  <c r="P143" i="13"/>
  <c r="O143" i="13"/>
  <c r="N143" i="13"/>
  <c r="M143" i="13"/>
  <c r="L143" i="13"/>
  <c r="K143" i="13"/>
  <c r="J143" i="13"/>
  <c r="H143" i="13" s="1"/>
  <c r="P142" i="13"/>
  <c r="O142" i="13"/>
  <c r="N142" i="13"/>
  <c r="M142" i="13"/>
  <c r="L142" i="13"/>
  <c r="K142" i="13"/>
  <c r="J142" i="13"/>
  <c r="H142" i="13" s="1"/>
  <c r="H140" i="13"/>
  <c r="G140" i="13"/>
  <c r="Y87" i="11" s="1"/>
  <c r="R87" i="11" s="1"/>
  <c r="H139" i="13"/>
  <c r="G139" i="13"/>
  <c r="X87" i="11" s="1"/>
  <c r="Q87" i="11" s="1"/>
  <c r="H138" i="13"/>
  <c r="G138" i="13"/>
  <c r="W87" i="11" s="1"/>
  <c r="P87" i="11" s="1"/>
  <c r="H137" i="13"/>
  <c r="G137" i="13"/>
  <c r="V87" i="11" s="1"/>
  <c r="O87" i="11" s="1"/>
  <c r="H136" i="13"/>
  <c r="G136" i="13"/>
  <c r="U87" i="11" s="1"/>
  <c r="N87" i="11" s="1"/>
  <c r="H135" i="13"/>
  <c r="G135" i="13"/>
  <c r="T87" i="11" s="1"/>
  <c r="M87" i="11" s="1"/>
  <c r="H134" i="13"/>
  <c r="G134" i="13"/>
  <c r="S87" i="11" s="1"/>
  <c r="L87" i="11" s="1"/>
  <c r="P133" i="13"/>
  <c r="O133" i="13"/>
  <c r="N133" i="13"/>
  <c r="M133" i="13"/>
  <c r="L133" i="13"/>
  <c r="K133" i="13"/>
  <c r="J133" i="13"/>
  <c r="I133" i="13"/>
  <c r="H99" i="13"/>
  <c r="G99" i="13"/>
  <c r="H98" i="13"/>
  <c r="G98" i="13"/>
  <c r="H97" i="13"/>
  <c r="G97" i="13"/>
  <c r="H96" i="13"/>
  <c r="G96" i="13"/>
  <c r="H95" i="13"/>
  <c r="G95" i="13"/>
  <c r="H94" i="13"/>
  <c r="G94" i="13"/>
  <c r="H93" i="13"/>
  <c r="G93" i="13"/>
  <c r="P92" i="13"/>
  <c r="O92" i="13"/>
  <c r="N92" i="13"/>
  <c r="M92" i="13"/>
  <c r="L92" i="13"/>
  <c r="K92" i="13"/>
  <c r="J92" i="13"/>
  <c r="I92" i="13"/>
  <c r="H91" i="13"/>
  <c r="G91" i="13"/>
  <c r="H90" i="13"/>
  <c r="G90" i="13"/>
  <c r="H89" i="13"/>
  <c r="G89" i="13"/>
  <c r="H88" i="13"/>
  <c r="G88" i="13"/>
  <c r="H87" i="13"/>
  <c r="G87" i="13"/>
  <c r="H86" i="13"/>
  <c r="G86" i="13"/>
  <c r="H85" i="13"/>
  <c r="G85" i="13"/>
  <c r="P84" i="13"/>
  <c r="O84" i="13"/>
  <c r="N84" i="13"/>
  <c r="M84" i="13"/>
  <c r="L84" i="13"/>
  <c r="K84" i="13"/>
  <c r="J84" i="13"/>
  <c r="I84" i="13"/>
  <c r="P83" i="13"/>
  <c r="O83" i="13"/>
  <c r="N83" i="13"/>
  <c r="M83" i="13"/>
  <c r="L83" i="13"/>
  <c r="K83" i="13"/>
  <c r="J83" i="13"/>
  <c r="I83" i="13"/>
  <c r="P82" i="13"/>
  <c r="O82" i="13"/>
  <c r="N82" i="13"/>
  <c r="M82" i="13"/>
  <c r="L82" i="13"/>
  <c r="K82" i="13"/>
  <c r="J82" i="13"/>
  <c r="I82" i="13"/>
  <c r="P81" i="13"/>
  <c r="O81" i="13"/>
  <c r="N81" i="13"/>
  <c r="M81" i="13"/>
  <c r="L81" i="13"/>
  <c r="K81" i="13"/>
  <c r="J81" i="13"/>
  <c r="P80" i="13"/>
  <c r="O80" i="13"/>
  <c r="N80" i="13"/>
  <c r="M80" i="13"/>
  <c r="L80" i="13"/>
  <c r="K80" i="13"/>
  <c r="J80" i="13"/>
  <c r="I80" i="13"/>
  <c r="G80" i="13" s="1"/>
  <c r="P79" i="13"/>
  <c r="O79" i="13"/>
  <c r="N79" i="13"/>
  <c r="M79" i="13"/>
  <c r="L79" i="13"/>
  <c r="K79" i="13"/>
  <c r="J79" i="13"/>
  <c r="I79" i="13"/>
  <c r="P78" i="13"/>
  <c r="O78" i="13"/>
  <c r="N78" i="13"/>
  <c r="M78" i="13"/>
  <c r="L78" i="13"/>
  <c r="K78" i="13"/>
  <c r="J78" i="13"/>
  <c r="I78" i="13"/>
  <c r="P77" i="13"/>
  <c r="O77" i="13"/>
  <c r="N77" i="13"/>
  <c r="N76" i="13" s="1"/>
  <c r="M77" i="13"/>
  <c r="L77" i="13"/>
  <c r="K77" i="13"/>
  <c r="J77" i="13"/>
  <c r="I77" i="13"/>
  <c r="H75" i="13"/>
  <c r="G75" i="13"/>
  <c r="H74" i="13"/>
  <c r="G74" i="13"/>
  <c r="H73" i="13"/>
  <c r="G73" i="13"/>
  <c r="H72" i="13"/>
  <c r="G72" i="13"/>
  <c r="H71" i="13"/>
  <c r="G71" i="13"/>
  <c r="H70" i="13"/>
  <c r="G70" i="13"/>
  <c r="H69" i="13"/>
  <c r="G69" i="13"/>
  <c r="P68" i="13"/>
  <c r="O68" i="13"/>
  <c r="N68" i="13"/>
  <c r="M68" i="13"/>
  <c r="L68" i="13"/>
  <c r="K68" i="13"/>
  <c r="J68" i="13"/>
  <c r="I68" i="13"/>
  <c r="H67" i="13"/>
  <c r="G67" i="13"/>
  <c r="H66" i="13"/>
  <c r="G66" i="13"/>
  <c r="H65" i="13"/>
  <c r="G65" i="13"/>
  <c r="H64" i="13"/>
  <c r="G64" i="13"/>
  <c r="H63" i="13"/>
  <c r="G63" i="13"/>
  <c r="H62" i="13"/>
  <c r="G62" i="13"/>
  <c r="H61" i="13"/>
  <c r="G61" i="13"/>
  <c r="P60" i="13"/>
  <c r="O60" i="13"/>
  <c r="N60" i="13"/>
  <c r="M60" i="13"/>
  <c r="L60" i="13"/>
  <c r="K60" i="13"/>
  <c r="J60" i="13"/>
  <c r="I60" i="13"/>
  <c r="P59" i="13"/>
  <c r="P51" i="13" s="1"/>
  <c r="O59" i="13"/>
  <c r="O51" i="13" s="1"/>
  <c r="N59" i="13"/>
  <c r="N51" i="13" s="1"/>
  <c r="M59" i="13"/>
  <c r="M51" i="13" s="1"/>
  <c r="L59" i="13"/>
  <c r="L51" i="13" s="1"/>
  <c r="K59" i="13"/>
  <c r="K51" i="13" s="1"/>
  <c r="J59" i="13"/>
  <c r="J51" i="13" s="1"/>
  <c r="I59" i="13"/>
  <c r="I51" i="13" s="1"/>
  <c r="P58" i="13"/>
  <c r="P50" i="13" s="1"/>
  <c r="O58" i="13"/>
  <c r="O50" i="13" s="1"/>
  <c r="N58" i="13"/>
  <c r="N50" i="13" s="1"/>
  <c r="M58" i="13"/>
  <c r="M50" i="13" s="1"/>
  <c r="L58" i="13"/>
  <c r="L50" i="13" s="1"/>
  <c r="K58" i="13"/>
  <c r="K50" i="13" s="1"/>
  <c r="J58" i="13"/>
  <c r="J50" i="13" s="1"/>
  <c r="I58" i="13"/>
  <c r="I50" i="13" s="1"/>
  <c r="P57" i="13"/>
  <c r="P49" i="13" s="1"/>
  <c r="O57" i="13"/>
  <c r="O49" i="13" s="1"/>
  <c r="N57" i="13"/>
  <c r="N49" i="13" s="1"/>
  <c r="M57" i="13"/>
  <c r="M49" i="13" s="1"/>
  <c r="L57" i="13"/>
  <c r="L49" i="13" s="1"/>
  <c r="K57" i="13"/>
  <c r="K49" i="13" s="1"/>
  <c r="J57" i="13"/>
  <c r="I57" i="13"/>
  <c r="I49" i="13" s="1"/>
  <c r="P56" i="13"/>
  <c r="P48" i="13" s="1"/>
  <c r="O56" i="13"/>
  <c r="O48" i="13" s="1"/>
  <c r="N56" i="13"/>
  <c r="N48" i="13" s="1"/>
  <c r="M56" i="13"/>
  <c r="M48" i="13" s="1"/>
  <c r="L56" i="13"/>
  <c r="L48" i="13" s="1"/>
  <c r="K56" i="13"/>
  <c r="K48" i="13" s="1"/>
  <c r="J56" i="13"/>
  <c r="I56" i="13"/>
  <c r="I48" i="13" s="1"/>
  <c r="P55" i="13"/>
  <c r="P47" i="13" s="1"/>
  <c r="O55" i="13"/>
  <c r="O47" i="13" s="1"/>
  <c r="N55" i="13"/>
  <c r="N47" i="13" s="1"/>
  <c r="M55" i="13"/>
  <c r="M47" i="13" s="1"/>
  <c r="L55" i="13"/>
  <c r="L47" i="13" s="1"/>
  <c r="K55" i="13"/>
  <c r="K47" i="13" s="1"/>
  <c r="J55" i="13"/>
  <c r="J47" i="13" s="1"/>
  <c r="J127" i="13" s="1"/>
  <c r="I55" i="13"/>
  <c r="I47" i="13" s="1"/>
  <c r="P54" i="13"/>
  <c r="P46" i="13" s="1"/>
  <c r="O54" i="13"/>
  <c r="O46" i="13" s="1"/>
  <c r="N54" i="13"/>
  <c r="M54" i="13"/>
  <c r="M46" i="13" s="1"/>
  <c r="L54" i="13"/>
  <c r="L46" i="13" s="1"/>
  <c r="K54" i="13"/>
  <c r="K46" i="13" s="1"/>
  <c r="J54" i="13"/>
  <c r="J46" i="13" s="1"/>
  <c r="J126" i="13" s="1"/>
  <c r="I54" i="13"/>
  <c r="I46" i="13" s="1"/>
  <c r="P53" i="13"/>
  <c r="P45" i="13" s="1"/>
  <c r="O53" i="13"/>
  <c r="O45" i="13" s="1"/>
  <c r="N53" i="13"/>
  <c r="N45" i="13" s="1"/>
  <c r="M53" i="13"/>
  <c r="M45" i="13" s="1"/>
  <c r="L53" i="13"/>
  <c r="L45" i="13" s="1"/>
  <c r="K53" i="13"/>
  <c r="K45" i="13" s="1"/>
  <c r="J53" i="13"/>
  <c r="J45" i="13" s="1"/>
  <c r="J125" i="13" s="1"/>
  <c r="I53" i="13"/>
  <c r="I45" i="13" s="1"/>
  <c r="I22" i="13"/>
  <c r="I21" i="13"/>
  <c r="I125" i="13" s="1"/>
  <c r="I12" i="13" s="1"/>
  <c r="P153" i="10"/>
  <c r="N30" i="3" s="1"/>
  <c r="N153" i="10"/>
  <c r="L30" i="3" s="1"/>
  <c r="L153" i="10"/>
  <c r="J30" i="3" s="1"/>
  <c r="J153" i="10"/>
  <c r="H30" i="3" s="1"/>
  <c r="P152" i="10"/>
  <c r="N29" i="3" s="1"/>
  <c r="N152" i="10"/>
  <c r="L29" i="3" s="1"/>
  <c r="L152" i="10"/>
  <c r="J29" i="3" s="1"/>
  <c r="J152" i="10"/>
  <c r="P151" i="10"/>
  <c r="N28" i="3" s="1"/>
  <c r="N151" i="10"/>
  <c r="L28" i="3" s="1"/>
  <c r="L151" i="10"/>
  <c r="J28" i="3" s="1"/>
  <c r="P150" i="10"/>
  <c r="N27" i="3" s="1"/>
  <c r="N150" i="10"/>
  <c r="L27" i="3" s="1"/>
  <c r="L150" i="10"/>
  <c r="J27" i="3" s="1"/>
  <c r="P149" i="10"/>
  <c r="N26" i="3" s="1"/>
  <c r="L149" i="10"/>
  <c r="J26" i="3" s="1"/>
  <c r="P148" i="10"/>
  <c r="N25" i="3" s="1"/>
  <c r="P145" i="10"/>
  <c r="O145" i="10"/>
  <c r="N145" i="10"/>
  <c r="M145" i="10"/>
  <c r="G43" i="10" s="1"/>
  <c r="L145" i="10"/>
  <c r="K145" i="10"/>
  <c r="J145" i="10"/>
  <c r="I145" i="10"/>
  <c r="P144" i="10"/>
  <c r="O144" i="10"/>
  <c r="N144" i="10"/>
  <c r="M144" i="10"/>
  <c r="G42" i="10" s="1"/>
  <c r="L144" i="10"/>
  <c r="K144" i="10"/>
  <c r="J144" i="10"/>
  <c r="I144" i="10"/>
  <c r="H136" i="10"/>
  <c r="P143" i="10"/>
  <c r="O143" i="10"/>
  <c r="N143" i="10"/>
  <c r="M143" i="10"/>
  <c r="G41" i="10" s="1"/>
  <c r="L143" i="10"/>
  <c r="K143" i="10"/>
  <c r="J143" i="10"/>
  <c r="H143" i="10" s="1"/>
  <c r="I143" i="10"/>
  <c r="P142" i="10"/>
  <c r="O142" i="10"/>
  <c r="N142" i="10"/>
  <c r="M142" i="10"/>
  <c r="G40" i="10" s="1"/>
  <c r="L142" i="10"/>
  <c r="K142" i="10"/>
  <c r="J142" i="10"/>
  <c r="I142" i="10"/>
  <c r="P141" i="10"/>
  <c r="O141" i="10"/>
  <c r="N141" i="10"/>
  <c r="M141" i="10"/>
  <c r="G39" i="10" s="1"/>
  <c r="L141" i="10"/>
  <c r="K141" i="10"/>
  <c r="J141" i="10"/>
  <c r="I141" i="10"/>
  <c r="P140" i="10"/>
  <c r="O140" i="10"/>
  <c r="N140" i="10"/>
  <c r="N38" i="10" s="1"/>
  <c r="M140" i="10"/>
  <c r="L140" i="10"/>
  <c r="K140" i="10"/>
  <c r="J140" i="10"/>
  <c r="I140" i="10"/>
  <c r="G140" i="10" s="1"/>
  <c r="H132" i="10"/>
  <c r="P139" i="10"/>
  <c r="O139" i="10"/>
  <c r="N139" i="10"/>
  <c r="N37" i="10" s="1"/>
  <c r="M139" i="10"/>
  <c r="L139" i="10"/>
  <c r="K139" i="10"/>
  <c r="J139" i="10"/>
  <c r="I139" i="10"/>
  <c r="O127" i="10"/>
  <c r="O126" i="10"/>
  <c r="K126" i="10"/>
  <c r="O123" i="10"/>
  <c r="I122" i="10"/>
  <c r="G121" i="10"/>
  <c r="P128" i="10"/>
  <c r="O128" i="10"/>
  <c r="N128" i="10"/>
  <c r="M128" i="10"/>
  <c r="L128" i="10"/>
  <c r="K128" i="10"/>
  <c r="J128" i="10"/>
  <c r="H128" i="10" s="1"/>
  <c r="I128" i="10"/>
  <c r="G128" i="10" s="1"/>
  <c r="P127" i="10"/>
  <c r="N127" i="10"/>
  <c r="M127" i="10"/>
  <c r="L127" i="10"/>
  <c r="K127" i="10"/>
  <c r="J127" i="10"/>
  <c r="G119" i="10"/>
  <c r="P126" i="10"/>
  <c r="N126" i="10"/>
  <c r="M126" i="10"/>
  <c r="L126" i="10"/>
  <c r="J126" i="10"/>
  <c r="I126" i="10"/>
  <c r="G118" i="10"/>
  <c r="P125" i="10"/>
  <c r="O125" i="10"/>
  <c r="N125" i="10"/>
  <c r="L125" i="10"/>
  <c r="K125" i="10"/>
  <c r="J125" i="10"/>
  <c r="O124" i="10"/>
  <c r="M124" i="10"/>
  <c r="K124" i="10"/>
  <c r="I124" i="10"/>
  <c r="P123" i="10"/>
  <c r="N123" i="10"/>
  <c r="N30" i="10" s="1"/>
  <c r="M123" i="10"/>
  <c r="L123" i="10"/>
  <c r="L30" i="10" s="1"/>
  <c r="L28" i="10" s="1"/>
  <c r="J123" i="10"/>
  <c r="I123" i="10"/>
  <c r="H115" i="10"/>
  <c r="G115" i="10"/>
  <c r="P122" i="10"/>
  <c r="O122" i="10"/>
  <c r="N122" i="10"/>
  <c r="M122" i="10"/>
  <c r="L122" i="10"/>
  <c r="K122" i="10"/>
  <c r="J122" i="10"/>
  <c r="H122" i="10" s="1"/>
  <c r="H114" i="10"/>
  <c r="G114" i="10"/>
  <c r="O113" i="10"/>
  <c r="P104" i="10"/>
  <c r="N104" i="10"/>
  <c r="J104" i="10"/>
  <c r="O111" i="10"/>
  <c r="M111" i="10"/>
  <c r="L111" i="10"/>
  <c r="H111" i="10" s="1"/>
  <c r="K111" i="10"/>
  <c r="I111" i="10"/>
  <c r="G111" i="10" s="1"/>
  <c r="H103" i="10"/>
  <c r="O110" i="10"/>
  <c r="M110" i="10"/>
  <c r="L110" i="10"/>
  <c r="H110" i="10" s="1"/>
  <c r="K110" i="10"/>
  <c r="H102" i="10"/>
  <c r="I110" i="10"/>
  <c r="O109" i="10"/>
  <c r="M109" i="10"/>
  <c r="L109" i="10"/>
  <c r="H109" i="10" s="1"/>
  <c r="K109" i="10"/>
  <c r="H101" i="10"/>
  <c r="I109" i="10"/>
  <c r="O108" i="10"/>
  <c r="M108" i="10"/>
  <c r="L108" i="10"/>
  <c r="H108" i="10" s="1"/>
  <c r="K108" i="10"/>
  <c r="I108" i="10"/>
  <c r="O107" i="10"/>
  <c r="M107" i="10"/>
  <c r="L107" i="10"/>
  <c r="H107" i="10" s="1"/>
  <c r="K107" i="10"/>
  <c r="I107" i="10"/>
  <c r="H99" i="10"/>
  <c r="O106" i="10"/>
  <c r="M106" i="10"/>
  <c r="L106" i="10"/>
  <c r="H106" i="10" s="1"/>
  <c r="K106" i="10"/>
  <c r="H98" i="10"/>
  <c r="I106" i="10"/>
  <c r="O105" i="10"/>
  <c r="M105" i="10"/>
  <c r="L105" i="10"/>
  <c r="K105" i="10"/>
  <c r="H97" i="10"/>
  <c r="I105" i="10"/>
  <c r="O94" i="10"/>
  <c r="O27" i="10" s="1"/>
  <c r="N94" i="10"/>
  <c r="M94" i="10"/>
  <c r="M27" i="10" s="1"/>
  <c r="L94" i="10"/>
  <c r="K94" i="10"/>
  <c r="K27" i="10" s="1"/>
  <c r="J94" i="10"/>
  <c r="O93" i="10"/>
  <c r="O26" i="10" s="1"/>
  <c r="N93" i="10"/>
  <c r="M93" i="10"/>
  <c r="M26" i="10" s="1"/>
  <c r="K93" i="10"/>
  <c r="K26" i="10" s="1"/>
  <c r="P92" i="10"/>
  <c r="O92" i="10"/>
  <c r="O25" i="10" s="1"/>
  <c r="M92" i="10"/>
  <c r="M25" i="10" s="1"/>
  <c r="L92" i="10"/>
  <c r="K92" i="10"/>
  <c r="K25" i="10" s="1"/>
  <c r="J92" i="10"/>
  <c r="P91" i="10"/>
  <c r="O91" i="10"/>
  <c r="O24" i="10" s="1"/>
  <c r="N91" i="10"/>
  <c r="M91" i="10"/>
  <c r="M24" i="10" s="1"/>
  <c r="L91" i="10"/>
  <c r="K91" i="10"/>
  <c r="K24" i="10" s="1"/>
  <c r="O90" i="10"/>
  <c r="O23" i="10" s="1"/>
  <c r="N90" i="10"/>
  <c r="N23" i="10" s="1"/>
  <c r="M90" i="10"/>
  <c r="M23" i="10" s="1"/>
  <c r="L90" i="10"/>
  <c r="K90" i="10"/>
  <c r="K23" i="10" s="1"/>
  <c r="J90" i="10"/>
  <c r="O89" i="10"/>
  <c r="O22" i="10" s="1"/>
  <c r="N22" i="10"/>
  <c r="M89" i="10"/>
  <c r="M22" i="10" s="1"/>
  <c r="K89" i="10"/>
  <c r="K22" i="10" s="1"/>
  <c r="M88" i="10"/>
  <c r="M21" i="10" s="1"/>
  <c r="P94" i="10"/>
  <c r="P93" i="10"/>
  <c r="L93" i="10"/>
  <c r="N92" i="10"/>
  <c r="P90" i="10"/>
  <c r="P89" i="10"/>
  <c r="L89" i="10"/>
  <c r="P88" i="10"/>
  <c r="L88" i="10"/>
  <c r="J88" i="10"/>
  <c r="J75" i="10"/>
  <c r="J71" i="10"/>
  <c r="M137" i="8"/>
  <c r="R136" i="8"/>
  <c r="Q136" i="8"/>
  <c r="P136" i="8"/>
  <c r="O136" i="8"/>
  <c r="N136" i="8"/>
  <c r="M136" i="8"/>
  <c r="L136" i="8"/>
  <c r="R135" i="8"/>
  <c r="Q135" i="8"/>
  <c r="P135" i="8"/>
  <c r="O135" i="8"/>
  <c r="N135" i="8"/>
  <c r="M135" i="8"/>
  <c r="L135" i="8"/>
  <c r="R134" i="8"/>
  <c r="Q134" i="8"/>
  <c r="P134" i="8"/>
  <c r="O134" i="8"/>
  <c r="N134" i="8"/>
  <c r="M134" i="8"/>
  <c r="L134" i="8"/>
  <c r="R133" i="8"/>
  <c r="Q133" i="8"/>
  <c r="P133" i="8"/>
  <c r="O133" i="8"/>
  <c r="N133" i="8"/>
  <c r="M133" i="8"/>
  <c r="L133" i="8"/>
  <c r="R131" i="8"/>
  <c r="Q131" i="8"/>
  <c r="P131" i="8"/>
  <c r="O131" i="8"/>
  <c r="N131" i="8"/>
  <c r="M131" i="8"/>
  <c r="L131" i="8"/>
  <c r="L130" i="8"/>
  <c r="L129" i="8"/>
  <c r="P77" i="10"/>
  <c r="O77" i="10"/>
  <c r="N77" i="10"/>
  <c r="M77" i="10"/>
  <c r="L77" i="10"/>
  <c r="K77" i="10"/>
  <c r="J77" i="10"/>
  <c r="I77" i="10"/>
  <c r="H69" i="10"/>
  <c r="G69" i="10"/>
  <c r="P76" i="10"/>
  <c r="O76" i="10"/>
  <c r="N76" i="10"/>
  <c r="M76" i="10"/>
  <c r="L76" i="10"/>
  <c r="K76" i="10"/>
  <c r="J76" i="10"/>
  <c r="I76" i="10"/>
  <c r="H68" i="10"/>
  <c r="G68" i="10"/>
  <c r="P75" i="10"/>
  <c r="O75" i="10"/>
  <c r="N75" i="10"/>
  <c r="M75" i="10"/>
  <c r="L75" i="10"/>
  <c r="K75" i="10"/>
  <c r="I75" i="10"/>
  <c r="H67" i="10"/>
  <c r="G67" i="10"/>
  <c r="P74" i="10"/>
  <c r="O74" i="10"/>
  <c r="N74" i="10"/>
  <c r="M74" i="10"/>
  <c r="L74" i="10"/>
  <c r="K74" i="10"/>
  <c r="J74" i="10"/>
  <c r="I74" i="10"/>
  <c r="H66" i="10"/>
  <c r="P73" i="10"/>
  <c r="O73" i="10"/>
  <c r="N73" i="10"/>
  <c r="M73" i="10"/>
  <c r="L73" i="10"/>
  <c r="K73" i="10"/>
  <c r="J73" i="10"/>
  <c r="I73" i="10"/>
  <c r="H65" i="10"/>
  <c r="G65" i="10"/>
  <c r="P72" i="10"/>
  <c r="O72" i="10"/>
  <c r="N72" i="10"/>
  <c r="M72" i="10"/>
  <c r="L72" i="10"/>
  <c r="K72" i="10"/>
  <c r="J72" i="10"/>
  <c r="I72" i="10"/>
  <c r="H64" i="10"/>
  <c r="P71" i="10"/>
  <c r="O71" i="10"/>
  <c r="N71" i="10"/>
  <c r="M71" i="10"/>
  <c r="L71" i="10"/>
  <c r="K71" i="10"/>
  <c r="H63" i="10"/>
  <c r="G63" i="10"/>
  <c r="P62" i="10"/>
  <c r="O62" i="10"/>
  <c r="N62" i="10"/>
  <c r="L62" i="10"/>
  <c r="K62" i="10"/>
  <c r="J62" i="10"/>
  <c r="I62" i="10"/>
  <c r="P60" i="10"/>
  <c r="N60" i="10"/>
  <c r="L60" i="10"/>
  <c r="J60" i="10"/>
  <c r="P59" i="10"/>
  <c r="N59" i="10"/>
  <c r="L59" i="10"/>
  <c r="J59" i="10"/>
  <c r="P58" i="10"/>
  <c r="N58" i="10"/>
  <c r="L58" i="10"/>
  <c r="J58" i="10"/>
  <c r="J17" i="10" s="1"/>
  <c r="J151" i="10" s="1"/>
  <c r="P57" i="10"/>
  <c r="N57" i="10"/>
  <c r="L57" i="10"/>
  <c r="J57" i="10"/>
  <c r="P56" i="10"/>
  <c r="N56" i="10"/>
  <c r="L56" i="10"/>
  <c r="J56" i="10"/>
  <c r="P55" i="10"/>
  <c r="N55" i="10"/>
  <c r="L55" i="10"/>
  <c r="J55" i="10"/>
  <c r="P54" i="10"/>
  <c r="N54" i="10"/>
  <c r="N53" i="10" s="1"/>
  <c r="L54" i="10"/>
  <c r="L13" i="10" s="1"/>
  <c r="J54" i="10"/>
  <c r="R125" i="8"/>
  <c r="Q125" i="8"/>
  <c r="P125" i="8"/>
  <c r="O125" i="8"/>
  <c r="N125" i="8"/>
  <c r="M125" i="8"/>
  <c r="L125" i="8"/>
  <c r="R124" i="8"/>
  <c r="Q124" i="8"/>
  <c r="P124" i="8"/>
  <c r="O124" i="8"/>
  <c r="N124" i="8"/>
  <c r="M124" i="8"/>
  <c r="L124" i="8"/>
  <c r="H45" i="10"/>
  <c r="H43" i="10"/>
  <c r="H42" i="10"/>
  <c r="H41" i="10"/>
  <c r="H40" i="10"/>
  <c r="H39" i="10"/>
  <c r="H38" i="10"/>
  <c r="H35" i="10"/>
  <c r="H34" i="10"/>
  <c r="H33" i="10"/>
  <c r="H32" i="10"/>
  <c r="H31" i="10"/>
  <c r="H30" i="10"/>
  <c r="H27" i="10"/>
  <c r="H26" i="10"/>
  <c r="H25" i="10"/>
  <c r="H24" i="10"/>
  <c r="H22" i="10"/>
  <c r="H19" i="10"/>
  <c r="H18" i="10"/>
  <c r="H17" i="10"/>
  <c r="P62" i="7"/>
  <c r="L91" i="5"/>
  <c r="N89" i="5"/>
  <c r="M89" i="5"/>
  <c r="L89" i="5"/>
  <c r="M90" i="5"/>
  <c r="L90" i="5"/>
  <c r="N87" i="5"/>
  <c r="M87" i="5"/>
  <c r="L87" i="5"/>
  <c r="N62" i="7"/>
  <c r="L69" i="7"/>
  <c r="K69" i="7"/>
  <c r="L68" i="7"/>
  <c r="H68" i="7" s="1"/>
  <c r="K68" i="7"/>
  <c r="L67" i="7"/>
  <c r="H67" i="7" s="1"/>
  <c r="K67" i="7"/>
  <c r="L66" i="7"/>
  <c r="H66" i="7" s="1"/>
  <c r="K66" i="7"/>
  <c r="L65" i="7"/>
  <c r="H65" i="7" s="1"/>
  <c r="K65" i="7"/>
  <c r="O64" i="7"/>
  <c r="O14" i="7" s="1"/>
  <c r="L64" i="7"/>
  <c r="H64" i="7" s="1"/>
  <c r="I64" i="7"/>
  <c r="H56" i="7"/>
  <c r="O63" i="7"/>
  <c r="O13" i="7" s="1"/>
  <c r="M63" i="7"/>
  <c r="L63" i="7"/>
  <c r="K63" i="7"/>
  <c r="I63" i="7"/>
  <c r="H55" i="7"/>
  <c r="N83" i="5"/>
  <c r="L83" i="5"/>
  <c r="M82" i="5"/>
  <c r="L82" i="5"/>
  <c r="P52" i="7"/>
  <c r="P19" i="7" s="1"/>
  <c r="P77" i="7" s="1"/>
  <c r="P51" i="7"/>
  <c r="P18" i="7" s="1"/>
  <c r="P76" i="7" s="1"/>
  <c r="P50" i="7"/>
  <c r="P17" i="7" s="1"/>
  <c r="P75" i="7" s="1"/>
  <c r="J17" i="7"/>
  <c r="P49" i="7"/>
  <c r="P16" i="7" s="1"/>
  <c r="P74" i="7" s="1"/>
  <c r="P48" i="7"/>
  <c r="P15" i="7" s="1"/>
  <c r="P73" i="7" s="1"/>
  <c r="J15" i="7"/>
  <c r="P47" i="7"/>
  <c r="P14" i="7" s="1"/>
  <c r="P72" i="7" s="1"/>
  <c r="N14" i="7"/>
  <c r="L14" i="7"/>
  <c r="G47" i="7"/>
  <c r="H23" i="7"/>
  <c r="G23" i="7"/>
  <c r="T80" i="5" s="1"/>
  <c r="P46" i="7"/>
  <c r="N13" i="7"/>
  <c r="H22" i="7"/>
  <c r="M83" i="5"/>
  <c r="O83" i="5"/>
  <c r="J49" i="13" l="1"/>
  <c r="J129" i="13" s="1"/>
  <c r="J16" i="13" s="1"/>
  <c r="N46" i="13"/>
  <c r="H46" i="13" s="1"/>
  <c r="J48" i="13"/>
  <c r="J128" i="13" s="1"/>
  <c r="J15" i="13" s="1"/>
  <c r="H98" i="16"/>
  <c r="J23" i="16"/>
  <c r="H23" i="16" s="1"/>
  <c r="H28" i="3"/>
  <c r="P46" i="8"/>
  <c r="J16" i="10"/>
  <c r="J150" i="10" s="1"/>
  <c r="J53" i="10"/>
  <c r="H92" i="13"/>
  <c r="G84" i="13"/>
  <c r="H68" i="13"/>
  <c r="G144" i="13"/>
  <c r="G145" i="13"/>
  <c r="G146" i="13"/>
  <c r="G147" i="13"/>
  <c r="M21" i="13"/>
  <c r="M125" i="13" s="1"/>
  <c r="M12" i="13" s="1"/>
  <c r="P27" i="13"/>
  <c r="P131" i="13" s="1"/>
  <c r="P156" i="13" s="1"/>
  <c r="AD35" i="11" s="1"/>
  <c r="G59" i="13"/>
  <c r="G60" i="13"/>
  <c r="G81" i="13"/>
  <c r="W81" i="11" s="1"/>
  <c r="P81" i="11" s="1"/>
  <c r="H56" i="13"/>
  <c r="H58" i="13"/>
  <c r="H51" i="13"/>
  <c r="H77" i="13"/>
  <c r="H80" i="13"/>
  <c r="H81" i="13"/>
  <c r="V81" i="11"/>
  <c r="O81" i="11" s="1"/>
  <c r="G92" i="13"/>
  <c r="M22" i="13"/>
  <c r="M126" i="13" s="1"/>
  <c r="M24" i="13"/>
  <c r="M128" i="13" s="1"/>
  <c r="M25" i="13"/>
  <c r="M26" i="13"/>
  <c r="M130" i="13" s="1"/>
  <c r="M17" i="13" s="1"/>
  <c r="M27" i="13"/>
  <c r="L27" i="13"/>
  <c r="N29" i="10"/>
  <c r="N121" i="10"/>
  <c r="H121" i="10" s="1"/>
  <c r="L14" i="10"/>
  <c r="L148" i="10" s="1"/>
  <c r="L53" i="10"/>
  <c r="H53" i="10" s="1"/>
  <c r="G22" i="16"/>
  <c r="O19" i="16"/>
  <c r="L24" i="13"/>
  <c r="L128" i="13" s="1"/>
  <c r="P24" i="13"/>
  <c r="P128" i="13" s="1"/>
  <c r="J27" i="13"/>
  <c r="N27" i="13"/>
  <c r="P13" i="10"/>
  <c r="P12" i="10" s="1"/>
  <c r="P147" i="10"/>
  <c r="J15" i="10"/>
  <c r="H15" i="10"/>
  <c r="J149" i="10"/>
  <c r="N149" i="10"/>
  <c r="L26" i="3" s="1"/>
  <c r="H23" i="10"/>
  <c r="H16" i="10"/>
  <c r="N14" i="10"/>
  <c r="N148" i="10" s="1"/>
  <c r="N13" i="10"/>
  <c r="N12" i="10" s="1"/>
  <c r="J14" i="10"/>
  <c r="N36" i="10"/>
  <c r="H36" i="10" s="1"/>
  <c r="H37" i="10"/>
  <c r="L147" i="10"/>
  <c r="H26" i="3"/>
  <c r="J12" i="10"/>
  <c r="J147" i="10"/>
  <c r="H24" i="3" s="1"/>
  <c r="I110" i="16"/>
  <c r="J20" i="16"/>
  <c r="G96" i="16"/>
  <c r="I21" i="16"/>
  <c r="G21" i="16" s="1"/>
  <c r="I93" i="16"/>
  <c r="G93" i="16" s="1"/>
  <c r="G20" i="16"/>
  <c r="I19" i="16"/>
  <c r="G94" i="16"/>
  <c r="J93" i="16"/>
  <c r="H93" i="16" s="1"/>
  <c r="J119" i="16"/>
  <c r="H44" i="3" s="1"/>
  <c r="H31" i="16"/>
  <c r="I28" i="16"/>
  <c r="G29" i="16"/>
  <c r="J28" i="16"/>
  <c r="H29" i="16"/>
  <c r="K26" i="13"/>
  <c r="K130" i="13" s="1"/>
  <c r="K25" i="13"/>
  <c r="O25" i="13"/>
  <c r="O129" i="13" s="1"/>
  <c r="O26" i="13"/>
  <c r="O130" i="13" s="1"/>
  <c r="K27" i="13"/>
  <c r="K131" i="13" s="1"/>
  <c r="O27" i="13"/>
  <c r="O131" i="13" s="1"/>
  <c r="K21" i="13"/>
  <c r="K125" i="13" s="1"/>
  <c r="K23" i="13"/>
  <c r="G110" i="16"/>
  <c r="G107" i="10"/>
  <c r="G110" i="10"/>
  <c r="P25" i="13"/>
  <c r="H55" i="13"/>
  <c r="H82" i="13"/>
  <c r="H83" i="13"/>
  <c r="K28" i="16"/>
  <c r="G28" i="16" s="1"/>
  <c r="O28" i="16"/>
  <c r="G30" i="16"/>
  <c r="G32" i="16"/>
  <c r="G34" i="16"/>
  <c r="G71" i="10"/>
  <c r="G106" i="10"/>
  <c r="G108" i="10"/>
  <c r="N128" i="13"/>
  <c r="H54" i="13"/>
  <c r="G56" i="13"/>
  <c r="G57" i="13"/>
  <c r="G58" i="13"/>
  <c r="H59" i="13"/>
  <c r="G68" i="13"/>
  <c r="G78" i="13"/>
  <c r="T81" i="11" s="1"/>
  <c r="M81" i="11" s="1"/>
  <c r="G79" i="13"/>
  <c r="U81" i="11" s="1"/>
  <c r="N81" i="11" s="1"/>
  <c r="L28" i="16"/>
  <c r="P28" i="16"/>
  <c r="H30" i="16"/>
  <c r="G48" i="20"/>
  <c r="G109" i="10"/>
  <c r="H48" i="13"/>
  <c r="H49" i="13"/>
  <c r="H48" i="20"/>
  <c r="H50" i="20"/>
  <c r="P22" i="13"/>
  <c r="P126" i="13" s="1"/>
  <c r="K36" i="13"/>
  <c r="O23" i="13"/>
  <c r="O127" i="13" s="1"/>
  <c r="K29" i="20"/>
  <c r="G32" i="20"/>
  <c r="G34" i="20"/>
  <c r="G55" i="13"/>
  <c r="H84" i="13"/>
  <c r="H57" i="13"/>
  <c r="O28" i="13"/>
  <c r="M23" i="13"/>
  <c r="K24" i="13"/>
  <c r="O24" i="13"/>
  <c r="O128" i="13" s="1"/>
  <c r="L25" i="13"/>
  <c r="L26" i="13"/>
  <c r="N26" i="13"/>
  <c r="N130" i="13" s="1"/>
  <c r="N17" i="13" s="1"/>
  <c r="P26" i="13"/>
  <c r="K52" i="13"/>
  <c r="K141" i="13"/>
  <c r="O141" i="13"/>
  <c r="H60" i="10"/>
  <c r="H54" i="10"/>
  <c r="H55" i="10"/>
  <c r="H58" i="10"/>
  <c r="H59" i="10"/>
  <c r="I65" i="7"/>
  <c r="N90" i="5"/>
  <c r="O65" i="7"/>
  <c r="O15" i="7" s="1"/>
  <c r="N54" i="7"/>
  <c r="M15" i="20"/>
  <c r="M57" i="20" s="1"/>
  <c r="K76" i="3" s="1"/>
  <c r="K76" i="13"/>
  <c r="O76" i="13"/>
  <c r="K44" i="13"/>
  <c r="O44" i="13"/>
  <c r="I24" i="13"/>
  <c r="K28" i="13"/>
  <c r="O36" i="13"/>
  <c r="K22" i="13"/>
  <c r="K126" i="13" s="1"/>
  <c r="O22" i="13"/>
  <c r="L23" i="13"/>
  <c r="L127" i="13" s="1"/>
  <c r="N127" i="13"/>
  <c r="N14" i="13" s="1"/>
  <c r="P23" i="13"/>
  <c r="I27" i="13"/>
  <c r="O21" i="13"/>
  <c r="I26" i="13"/>
  <c r="J36" i="13"/>
  <c r="N36" i="13"/>
  <c r="P36" i="13"/>
  <c r="L144" i="8"/>
  <c r="K70" i="10"/>
  <c r="O70" i="10"/>
  <c r="L127" i="8"/>
  <c r="G55" i="7"/>
  <c r="G56" i="7"/>
  <c r="N96" i="10"/>
  <c r="H47" i="13"/>
  <c r="J73" i="7"/>
  <c r="H16" i="3" s="1"/>
  <c r="G54" i="13"/>
  <c r="G82" i="13"/>
  <c r="X81" i="11" s="1"/>
  <c r="Q81" i="11" s="1"/>
  <c r="H133" i="13"/>
  <c r="M31" i="20"/>
  <c r="G31" i="20" s="1"/>
  <c r="M14" i="20"/>
  <c r="M56" i="20" s="1"/>
  <c r="K75" i="3" s="1"/>
  <c r="O33" i="20"/>
  <c r="O29" i="20" s="1"/>
  <c r="O16" i="20"/>
  <c r="O58" i="20" s="1"/>
  <c r="M35" i="20"/>
  <c r="G35" i="20" s="1"/>
  <c r="M18" i="20"/>
  <c r="M60" i="20" s="1"/>
  <c r="K79" i="3" s="1"/>
  <c r="N71" i="7"/>
  <c r="L72" i="7"/>
  <c r="J15" i="3" s="1"/>
  <c r="N72" i="7"/>
  <c r="L15" i="3" s="1"/>
  <c r="J75" i="7"/>
  <c r="H28" i="7"/>
  <c r="J28" i="13"/>
  <c r="L28" i="13"/>
  <c r="N28" i="13"/>
  <c r="P28" i="13"/>
  <c r="I25" i="13"/>
  <c r="J26" i="13"/>
  <c r="J130" i="13" s="1"/>
  <c r="G45" i="13"/>
  <c r="S79" i="11" s="1"/>
  <c r="O52" i="13"/>
  <c r="J52" i="13"/>
  <c r="L52" i="13"/>
  <c r="N52" i="13"/>
  <c r="P52" i="13"/>
  <c r="J76" i="13"/>
  <c r="L76" i="13"/>
  <c r="P76" i="13"/>
  <c r="G143" i="13"/>
  <c r="M141" i="13"/>
  <c r="H146" i="13"/>
  <c r="O13" i="20"/>
  <c r="O55" i="20" s="1"/>
  <c r="O17" i="20"/>
  <c r="O59" i="20" s="1"/>
  <c r="G53" i="13"/>
  <c r="H60" i="13"/>
  <c r="G77" i="13"/>
  <c r="S81" i="11" s="1"/>
  <c r="L81" i="11" s="1"/>
  <c r="H78" i="13"/>
  <c r="H79" i="13"/>
  <c r="G83" i="13"/>
  <c r="Y81" i="11" s="1"/>
  <c r="R81" i="11" s="1"/>
  <c r="N141" i="13"/>
  <c r="H63" i="3"/>
  <c r="J141" i="13"/>
  <c r="G142" i="13"/>
  <c r="H145" i="13"/>
  <c r="H147" i="13"/>
  <c r="G148" i="13"/>
  <c r="G133" i="13"/>
  <c r="L141" i="13"/>
  <c r="P141" i="13"/>
  <c r="H53" i="13"/>
  <c r="L36" i="13"/>
  <c r="I28" i="13"/>
  <c r="M28" i="13"/>
  <c r="I36" i="13"/>
  <c r="M36" i="13"/>
  <c r="M44" i="13"/>
  <c r="I52" i="13"/>
  <c r="M52" i="13"/>
  <c r="I76" i="13"/>
  <c r="M76" i="13"/>
  <c r="G26" i="10"/>
  <c r="O96" i="10"/>
  <c r="G100" i="10"/>
  <c r="G133" i="10"/>
  <c r="G137" i="10"/>
  <c r="J96" i="10"/>
  <c r="P96" i="10"/>
  <c r="M130" i="10"/>
  <c r="H134" i="10"/>
  <c r="K96" i="10"/>
  <c r="M104" i="10"/>
  <c r="G98" i="10"/>
  <c r="M142" i="8" s="1"/>
  <c r="H100" i="10"/>
  <c r="M33" i="10"/>
  <c r="G102" i="10"/>
  <c r="O130" i="10"/>
  <c r="H141" i="10"/>
  <c r="G142" i="10"/>
  <c r="G135" i="10"/>
  <c r="H145" i="10"/>
  <c r="J91" i="10"/>
  <c r="H91" i="10" s="1"/>
  <c r="H62" i="10"/>
  <c r="L96" i="10"/>
  <c r="I130" i="10"/>
  <c r="G131" i="10"/>
  <c r="K138" i="10"/>
  <c r="O138" i="10"/>
  <c r="H140" i="10"/>
  <c r="H133" i="10"/>
  <c r="H142" i="10"/>
  <c r="H135" i="10"/>
  <c r="H144" i="10"/>
  <c r="H137" i="10"/>
  <c r="G77" i="10"/>
  <c r="I96" i="10"/>
  <c r="M96" i="10"/>
  <c r="G97" i="10"/>
  <c r="L142" i="8" s="1"/>
  <c r="G99" i="10"/>
  <c r="G101" i="10"/>
  <c r="G103" i="10"/>
  <c r="O35" i="10"/>
  <c r="K130" i="10"/>
  <c r="H131" i="10"/>
  <c r="G141" i="10"/>
  <c r="G134" i="10"/>
  <c r="G143" i="10"/>
  <c r="G136" i="10"/>
  <c r="G145" i="10"/>
  <c r="H153" i="10"/>
  <c r="H57" i="7"/>
  <c r="H59" i="7"/>
  <c r="H61" i="7"/>
  <c r="P54" i="7"/>
  <c r="H58" i="7"/>
  <c r="H60" i="7"/>
  <c r="J93" i="10"/>
  <c r="H93" i="10" s="1"/>
  <c r="H85" i="10"/>
  <c r="P79" i="10"/>
  <c r="H83" i="10"/>
  <c r="I29" i="10"/>
  <c r="K29" i="10"/>
  <c r="O29" i="10"/>
  <c r="M30" i="10"/>
  <c r="K31" i="10"/>
  <c r="K33" i="10"/>
  <c r="K34" i="10"/>
  <c r="M34" i="10"/>
  <c r="O34" i="10"/>
  <c r="J130" i="10"/>
  <c r="L130" i="10"/>
  <c r="N130" i="10"/>
  <c r="P130" i="10"/>
  <c r="L138" i="10"/>
  <c r="N138" i="10"/>
  <c r="P138" i="10"/>
  <c r="I36" i="20"/>
  <c r="K13" i="20"/>
  <c r="K55" i="20" s="1"/>
  <c r="I74" i="3" s="1"/>
  <c r="I14" i="20"/>
  <c r="I56" i="20" s="1"/>
  <c r="G75" i="3" s="1"/>
  <c r="I15" i="20"/>
  <c r="I57" i="20" s="1"/>
  <c r="G76" i="3" s="1"/>
  <c r="K16" i="20"/>
  <c r="K58" i="20" s="1"/>
  <c r="I77" i="3" s="1"/>
  <c r="K17" i="20"/>
  <c r="K59" i="20" s="1"/>
  <c r="I78" i="3" s="1"/>
  <c r="I18" i="20"/>
  <c r="I60" i="20" s="1"/>
  <c r="G79" i="3" s="1"/>
  <c r="J13" i="20"/>
  <c r="J55" i="20" s="1"/>
  <c r="L13" i="20"/>
  <c r="L55" i="20" s="1"/>
  <c r="J74" i="3" s="1"/>
  <c r="N13" i="20"/>
  <c r="N55" i="20" s="1"/>
  <c r="P13" i="20"/>
  <c r="J14" i="20"/>
  <c r="J56" i="20" s="1"/>
  <c r="P26" i="18" s="1"/>
  <c r="L14" i="20"/>
  <c r="L56" i="20" s="1"/>
  <c r="J75" i="3" s="1"/>
  <c r="N14" i="20"/>
  <c r="N56" i="20" s="1"/>
  <c r="P14" i="20"/>
  <c r="P56" i="20" s="1"/>
  <c r="N75" i="3" s="1"/>
  <c r="J15" i="20"/>
  <c r="J57" i="20" s="1"/>
  <c r="L15" i="20"/>
  <c r="L57" i="20" s="1"/>
  <c r="J76" i="3" s="1"/>
  <c r="N15" i="20"/>
  <c r="N57" i="20" s="1"/>
  <c r="L76" i="3" s="1"/>
  <c r="P15" i="20"/>
  <c r="P57" i="20" s="1"/>
  <c r="N76" i="3" s="1"/>
  <c r="J16" i="20"/>
  <c r="J58" i="20" s="1"/>
  <c r="P28" i="18" s="1"/>
  <c r="L16" i="20"/>
  <c r="L58" i="20" s="1"/>
  <c r="J77" i="3" s="1"/>
  <c r="N16" i="20"/>
  <c r="N58" i="20" s="1"/>
  <c r="L77" i="3" s="1"/>
  <c r="P16" i="20"/>
  <c r="P58" i="20" s="1"/>
  <c r="N77" i="3" s="1"/>
  <c r="J17" i="20"/>
  <c r="J59" i="20" s="1"/>
  <c r="L17" i="20"/>
  <c r="L59" i="20" s="1"/>
  <c r="J78" i="3" s="1"/>
  <c r="N120" i="16"/>
  <c r="L45" i="3" s="1"/>
  <c r="L12" i="16"/>
  <c r="L119" i="16" s="1"/>
  <c r="J44" i="3" s="1"/>
  <c r="P12" i="16"/>
  <c r="P119" i="16" s="1"/>
  <c r="J13" i="16"/>
  <c r="L14" i="16"/>
  <c r="P14" i="16"/>
  <c r="N15" i="16"/>
  <c r="H15" i="16" s="1"/>
  <c r="L16" i="16"/>
  <c r="P16" i="16"/>
  <c r="N17" i="16"/>
  <c r="H17" i="16" s="1"/>
  <c r="K120" i="16"/>
  <c r="I45" i="3" s="1"/>
  <c r="M120" i="16"/>
  <c r="K45" i="3" s="1"/>
  <c r="O120" i="16"/>
  <c r="J13" i="13"/>
  <c r="N15" i="3"/>
  <c r="N20" i="3"/>
  <c r="J21" i="7"/>
  <c r="N16" i="3"/>
  <c r="N17" i="3"/>
  <c r="N18" i="3"/>
  <c r="N19" i="3"/>
  <c r="J54" i="7"/>
  <c r="G132" i="10"/>
  <c r="G144" i="10"/>
  <c r="J79" i="10"/>
  <c r="H82" i="10"/>
  <c r="H84" i="10"/>
  <c r="H86" i="10"/>
  <c r="F66" i="3"/>
  <c r="F63" i="3" s="1"/>
  <c r="H152" i="10"/>
  <c r="H29" i="3"/>
  <c r="F28" i="3"/>
  <c r="F30" i="3"/>
  <c r="L146" i="10"/>
  <c r="J24" i="3"/>
  <c r="P146" i="10"/>
  <c r="N24" i="3"/>
  <c r="H27" i="3"/>
  <c r="H151" i="10"/>
  <c r="K46" i="8" s="1"/>
  <c r="E63" i="3"/>
  <c r="N30" i="20"/>
  <c r="P31" i="20"/>
  <c r="N32" i="20"/>
  <c r="P33" i="20"/>
  <c r="I13" i="20"/>
  <c r="M13" i="20"/>
  <c r="M55" i="20" s="1"/>
  <c r="K74" i="3" s="1"/>
  <c r="K14" i="20"/>
  <c r="K56" i="20" s="1"/>
  <c r="I75" i="3" s="1"/>
  <c r="O14" i="20"/>
  <c r="K15" i="20"/>
  <c r="K57" i="20" s="1"/>
  <c r="O15" i="20"/>
  <c r="O57" i="20" s="1"/>
  <c r="I16" i="20"/>
  <c r="M16" i="20"/>
  <c r="M58" i="20" s="1"/>
  <c r="I17" i="20"/>
  <c r="I59" i="20" s="1"/>
  <c r="G78" i="3" s="1"/>
  <c r="M17" i="20"/>
  <c r="M59" i="20" s="1"/>
  <c r="K18" i="20"/>
  <c r="K60" i="20" s="1"/>
  <c r="I79" i="3" s="1"/>
  <c r="O18" i="20"/>
  <c r="O60" i="20" s="1"/>
  <c r="K19" i="20"/>
  <c r="K61" i="20" s="1"/>
  <c r="O19" i="20"/>
  <c r="O61" i="20" s="1"/>
  <c r="J30" i="20"/>
  <c r="L31" i="20"/>
  <c r="J32" i="20"/>
  <c r="L33" i="20"/>
  <c r="J34" i="20"/>
  <c r="M62" i="10"/>
  <c r="G62" i="10" s="1"/>
  <c r="M70" i="10"/>
  <c r="G64" i="10"/>
  <c r="G72" i="10"/>
  <c r="G66" i="10"/>
  <c r="G75" i="10"/>
  <c r="G73" i="10"/>
  <c r="I88" i="10"/>
  <c r="I21" i="10" s="1"/>
  <c r="I89" i="10"/>
  <c r="G89" i="10" s="1"/>
  <c r="G81" i="10"/>
  <c r="I91" i="10"/>
  <c r="G91" i="10" s="1"/>
  <c r="G83" i="10"/>
  <c r="I92" i="10"/>
  <c r="G92" i="10" s="1"/>
  <c r="G84" i="10"/>
  <c r="I93" i="10"/>
  <c r="G93" i="10" s="1"/>
  <c r="G85" i="10"/>
  <c r="I94" i="10"/>
  <c r="G94" i="10" s="1"/>
  <c r="G86" i="10"/>
  <c r="I30" i="10"/>
  <c r="M79" i="10"/>
  <c r="N79" i="10"/>
  <c r="H123" i="10"/>
  <c r="G124" i="10"/>
  <c r="M31" i="10"/>
  <c r="H125" i="10"/>
  <c r="H126" i="10"/>
  <c r="H127" i="10"/>
  <c r="M35" i="10"/>
  <c r="O30" i="10"/>
  <c r="O33" i="10"/>
  <c r="K54" i="7"/>
  <c r="N21" i="7"/>
  <c r="M14" i="7"/>
  <c r="M72" i="7" s="1"/>
  <c r="H24" i="7"/>
  <c r="L16" i="7"/>
  <c r="H46" i="7"/>
  <c r="J13" i="7"/>
  <c r="N17" i="7"/>
  <c r="G22" i="7"/>
  <c r="S80" i="5" s="1"/>
  <c r="K64" i="7"/>
  <c r="K62" i="7" s="1"/>
  <c r="H26" i="7"/>
  <c r="G126" i="10"/>
  <c r="H56" i="10"/>
  <c r="G24" i="10"/>
  <c r="G25" i="10"/>
  <c r="G27" i="10"/>
  <c r="G74" i="10"/>
  <c r="G76" i="10"/>
  <c r="K30" i="10"/>
  <c r="O31" i="10"/>
  <c r="K35" i="10"/>
  <c r="O32" i="10"/>
  <c r="M29" i="10"/>
  <c r="H57" i="10"/>
  <c r="L70" i="10"/>
  <c r="P70" i="10"/>
  <c r="H72" i="10"/>
  <c r="H74" i="10"/>
  <c r="H76" i="10"/>
  <c r="P87" i="10"/>
  <c r="G105" i="10"/>
  <c r="O104" i="10"/>
  <c r="G123" i="10"/>
  <c r="G116" i="10"/>
  <c r="G120" i="10"/>
  <c r="G30" i="20"/>
  <c r="I29" i="20"/>
  <c r="G36" i="20"/>
  <c r="G47" i="20"/>
  <c r="I46" i="20"/>
  <c r="G46" i="20" s="1"/>
  <c r="K54" i="20"/>
  <c r="P55" i="20"/>
  <c r="H16" i="20"/>
  <c r="N17" i="20"/>
  <c r="N59" i="20" s="1"/>
  <c r="L78" i="3" s="1"/>
  <c r="N34" i="20"/>
  <c r="P17" i="20"/>
  <c r="P59" i="20" s="1"/>
  <c r="N78" i="3" s="1"/>
  <c r="P34" i="20"/>
  <c r="J18" i="20"/>
  <c r="J35" i="20"/>
  <c r="L18" i="20"/>
  <c r="L60" i="20" s="1"/>
  <c r="J79" i="3" s="1"/>
  <c r="L35" i="20"/>
  <c r="N18" i="20"/>
  <c r="N60" i="20" s="1"/>
  <c r="L79" i="3" s="1"/>
  <c r="N35" i="20"/>
  <c r="P18" i="20"/>
  <c r="P60" i="20" s="1"/>
  <c r="N79" i="3" s="1"/>
  <c r="P35" i="20"/>
  <c r="J36" i="20"/>
  <c r="J19" i="20"/>
  <c r="L36" i="20"/>
  <c r="L19" i="20"/>
  <c r="L61" i="20" s="1"/>
  <c r="J80" i="3" s="1"/>
  <c r="N36" i="20"/>
  <c r="N19" i="20"/>
  <c r="N61" i="20" s="1"/>
  <c r="L80" i="3" s="1"/>
  <c r="P36" i="20"/>
  <c r="P19" i="20"/>
  <c r="P61" i="20" s="1"/>
  <c r="N80" i="3" s="1"/>
  <c r="L30" i="20"/>
  <c r="P30" i="20"/>
  <c r="J31" i="20"/>
  <c r="N31" i="20"/>
  <c r="L32" i="20"/>
  <c r="P32" i="20"/>
  <c r="J33" i="20"/>
  <c r="N33" i="20"/>
  <c r="L34" i="20"/>
  <c r="H47" i="20"/>
  <c r="J46" i="20"/>
  <c r="H46" i="20" s="1"/>
  <c r="G69" i="16"/>
  <c r="I68" i="16"/>
  <c r="I12" i="16"/>
  <c r="K12" i="16"/>
  <c r="K68" i="16"/>
  <c r="M68" i="16"/>
  <c r="M12" i="16"/>
  <c r="O12" i="16"/>
  <c r="O68" i="16"/>
  <c r="I13" i="16"/>
  <c r="G70" i="16"/>
  <c r="G71" i="16"/>
  <c r="I14" i="16"/>
  <c r="I121" i="16"/>
  <c r="G46" i="3" s="1"/>
  <c r="K121" i="16"/>
  <c r="I46" i="3" s="1"/>
  <c r="K14" i="16"/>
  <c r="M14" i="16"/>
  <c r="M121" i="16"/>
  <c r="K46" i="3" s="1"/>
  <c r="O121" i="16"/>
  <c r="O14" i="16"/>
  <c r="I122" i="16"/>
  <c r="G47" i="3" s="1"/>
  <c r="I15" i="16"/>
  <c r="G72" i="16"/>
  <c r="K15" i="16"/>
  <c r="K122" i="16"/>
  <c r="I47" i="3" s="1"/>
  <c r="M122" i="16"/>
  <c r="K47" i="3" s="1"/>
  <c r="M15" i="16"/>
  <c r="O15" i="16"/>
  <c r="O122" i="16"/>
  <c r="G73" i="16"/>
  <c r="I16" i="16"/>
  <c r="I123" i="16"/>
  <c r="G48" i="3" s="1"/>
  <c r="K123" i="16"/>
  <c r="I48" i="3" s="1"/>
  <c r="K16" i="16"/>
  <c r="M16" i="16"/>
  <c r="M123" i="16"/>
  <c r="K48" i="3" s="1"/>
  <c r="O123" i="16"/>
  <c r="O16" i="16"/>
  <c r="I124" i="16"/>
  <c r="G49" i="3" s="1"/>
  <c r="I17" i="16"/>
  <c r="G74" i="16"/>
  <c r="K17" i="16"/>
  <c r="K124" i="16"/>
  <c r="I49" i="3" s="1"/>
  <c r="M124" i="16"/>
  <c r="K49" i="3" s="1"/>
  <c r="M17" i="16"/>
  <c r="O17" i="16"/>
  <c r="O124" i="16"/>
  <c r="G75" i="16"/>
  <c r="I125" i="16"/>
  <c r="G50" i="3" s="1"/>
  <c r="I18" i="16"/>
  <c r="K125" i="16"/>
  <c r="I50" i="3" s="1"/>
  <c r="K18" i="16"/>
  <c r="M125" i="16"/>
  <c r="K50" i="3" s="1"/>
  <c r="M18" i="16"/>
  <c r="O125" i="16"/>
  <c r="O18" i="16"/>
  <c r="H69" i="16"/>
  <c r="J68" i="16"/>
  <c r="H68" i="16" s="1"/>
  <c r="J121" i="16"/>
  <c r="H71" i="16"/>
  <c r="J122" i="16"/>
  <c r="P36" i="14" s="1"/>
  <c r="H72" i="16"/>
  <c r="J123" i="16"/>
  <c r="P37" i="14" s="1"/>
  <c r="H73" i="16"/>
  <c r="J124" i="16"/>
  <c r="H74" i="16"/>
  <c r="J125" i="16"/>
  <c r="H75" i="16"/>
  <c r="J18" i="16"/>
  <c r="L125" i="16"/>
  <c r="L18" i="16"/>
  <c r="N125" i="16"/>
  <c r="L50" i="3" s="1"/>
  <c r="N18" i="16"/>
  <c r="P125" i="16"/>
  <c r="P18" i="16"/>
  <c r="N70" i="10"/>
  <c r="H90" i="10"/>
  <c r="H92" i="10"/>
  <c r="H94" i="10"/>
  <c r="G139" i="10"/>
  <c r="I138" i="10"/>
  <c r="I37" i="10"/>
  <c r="M138" i="10"/>
  <c r="H71" i="10"/>
  <c r="H73" i="10"/>
  <c r="H75" i="10"/>
  <c r="H77" i="10"/>
  <c r="L87" i="10"/>
  <c r="G23" i="10"/>
  <c r="M20" i="10"/>
  <c r="I31" i="10"/>
  <c r="I104" i="10"/>
  <c r="K104" i="10"/>
  <c r="K32" i="10"/>
  <c r="I70" i="10"/>
  <c r="N88" i="10"/>
  <c r="G117" i="10"/>
  <c r="I125" i="10"/>
  <c r="I113" i="10"/>
  <c r="M125" i="10"/>
  <c r="M32" i="10" s="1"/>
  <c r="M113" i="10"/>
  <c r="I33" i="10"/>
  <c r="I35" i="10"/>
  <c r="G38" i="10"/>
  <c r="J70" i="10"/>
  <c r="L79" i="10"/>
  <c r="H80" i="10"/>
  <c r="M87" i="10"/>
  <c r="H105" i="10"/>
  <c r="L104" i="10"/>
  <c r="H104" i="10" s="1"/>
  <c r="K113" i="10"/>
  <c r="G122" i="10"/>
  <c r="J124" i="10"/>
  <c r="J113" i="10"/>
  <c r="L124" i="10"/>
  <c r="N124" i="10"/>
  <c r="N113" i="10"/>
  <c r="P124" i="10"/>
  <c r="P113" i="10"/>
  <c r="I127" i="10"/>
  <c r="H139" i="10"/>
  <c r="J138" i="10"/>
  <c r="H138" i="10" s="1"/>
  <c r="N15" i="7"/>
  <c r="H51" i="7"/>
  <c r="J18" i="7"/>
  <c r="N18" i="7"/>
  <c r="L19" i="7"/>
  <c r="H48" i="7"/>
  <c r="L45" i="7"/>
  <c r="L13" i="7"/>
  <c r="P45" i="7"/>
  <c r="P13" i="7"/>
  <c r="P71" i="7" s="1"/>
  <c r="AD29" i="5" s="1"/>
  <c r="AD36" i="5" s="1"/>
  <c r="H47" i="7"/>
  <c r="J14" i="7"/>
  <c r="L15" i="7"/>
  <c r="H49" i="7"/>
  <c r="J16" i="7"/>
  <c r="N16" i="7"/>
  <c r="L17" i="7"/>
  <c r="L75" i="7" s="1"/>
  <c r="N45" i="7"/>
  <c r="H50" i="7"/>
  <c r="G46" i="7"/>
  <c r="H69" i="7"/>
  <c r="I13" i="7"/>
  <c r="K13" i="7"/>
  <c r="M13" i="7"/>
  <c r="M71" i="7" s="1"/>
  <c r="V29" i="5" s="1"/>
  <c r="I14" i="7"/>
  <c r="K15" i="7"/>
  <c r="L18" i="7"/>
  <c r="J19" i="7"/>
  <c r="N19" i="7"/>
  <c r="L21" i="7"/>
  <c r="P21" i="7"/>
  <c r="H25" i="7"/>
  <c r="H27" i="7"/>
  <c r="J45" i="7"/>
  <c r="H52" i="7"/>
  <c r="L54" i="7"/>
  <c r="H63" i="7"/>
  <c r="L62" i="7"/>
  <c r="H62" i="7" s="1"/>
  <c r="G63" i="7"/>
  <c r="L14" i="3" l="1"/>
  <c r="Y29" i="5"/>
  <c r="Y36" i="5" s="1"/>
  <c r="N70" i="7"/>
  <c r="N126" i="13"/>
  <c r="N13" i="13" s="1"/>
  <c r="N151" i="13" s="1"/>
  <c r="M127" i="13"/>
  <c r="G23" i="13"/>
  <c r="U76" i="11" s="1"/>
  <c r="G21" i="13"/>
  <c r="S76" i="11" s="1"/>
  <c r="P15" i="13"/>
  <c r="H128" i="13"/>
  <c r="L130" i="13"/>
  <c r="L17" i="13" s="1"/>
  <c r="L126" i="13"/>
  <c r="H126" i="13" s="1"/>
  <c r="O125" i="13"/>
  <c r="G125" i="13" s="1"/>
  <c r="P129" i="13"/>
  <c r="P16" i="13" s="1"/>
  <c r="P127" i="13"/>
  <c r="P14" i="13" s="1"/>
  <c r="K127" i="13"/>
  <c r="N131" i="13"/>
  <c r="N156" i="13" s="1"/>
  <c r="Y35" i="11" s="1"/>
  <c r="O155" i="13"/>
  <c r="M39" i="3" s="1"/>
  <c r="J131" i="13"/>
  <c r="J156" i="13" s="1"/>
  <c r="P35" i="11" s="1"/>
  <c r="L131" i="13"/>
  <c r="L18" i="13" s="1"/>
  <c r="L129" i="13"/>
  <c r="L16" i="13" s="1"/>
  <c r="O126" i="13"/>
  <c r="O13" i="13" s="1"/>
  <c r="O151" i="13" s="1"/>
  <c r="M35" i="3" s="1"/>
  <c r="L14" i="13"/>
  <c r="N15" i="13"/>
  <c r="H15" i="13" s="1"/>
  <c r="K17" i="13"/>
  <c r="L15" i="13"/>
  <c r="M131" i="13"/>
  <c r="M18" i="13" s="1"/>
  <c r="K128" i="13"/>
  <c r="K15" i="13" s="1"/>
  <c r="N129" i="13"/>
  <c r="N16" i="13" s="1"/>
  <c r="P130" i="13"/>
  <c r="P17" i="13" s="1"/>
  <c r="K129" i="13"/>
  <c r="K154" i="13" s="1"/>
  <c r="R33" i="11" s="1"/>
  <c r="P40" i="14"/>
  <c r="H28" i="16"/>
  <c r="H78" i="3"/>
  <c r="P29" i="18"/>
  <c r="M129" i="13"/>
  <c r="H150" i="10"/>
  <c r="K45" i="8" s="1"/>
  <c r="P45" i="8"/>
  <c r="P49" i="8" s="1"/>
  <c r="H18" i="3"/>
  <c r="P33" i="5"/>
  <c r="H50" i="13"/>
  <c r="J17" i="13"/>
  <c r="G46" i="13"/>
  <c r="T79" i="11" s="1"/>
  <c r="I126" i="13"/>
  <c r="I13" i="13" s="1"/>
  <c r="I151" i="13" s="1"/>
  <c r="N30" i="11" s="1"/>
  <c r="G47" i="13"/>
  <c r="U79" i="11" s="1"/>
  <c r="N79" i="11" s="1"/>
  <c r="I127" i="13"/>
  <c r="I14" i="13" s="1"/>
  <c r="G50" i="13"/>
  <c r="X79" i="11" s="1"/>
  <c r="Q79" i="11" s="1"/>
  <c r="I130" i="13"/>
  <c r="G49" i="13"/>
  <c r="W79" i="11" s="1"/>
  <c r="P79" i="11" s="1"/>
  <c r="I129" i="13"/>
  <c r="I16" i="13" s="1"/>
  <c r="P44" i="13"/>
  <c r="P125" i="13"/>
  <c r="L44" i="13"/>
  <c r="H45" i="13"/>
  <c r="L125" i="13"/>
  <c r="L12" i="13" s="1"/>
  <c r="L150" i="13" s="1"/>
  <c r="G51" i="13"/>
  <c r="Y79" i="11" s="1"/>
  <c r="R79" i="11" s="1"/>
  <c r="I131" i="13"/>
  <c r="N44" i="13"/>
  <c r="N125" i="13"/>
  <c r="G48" i="13"/>
  <c r="V79" i="11" s="1"/>
  <c r="O79" i="11" s="1"/>
  <c r="I128" i="13"/>
  <c r="I15" i="13" s="1"/>
  <c r="P18" i="13"/>
  <c r="G141" i="13"/>
  <c r="O18" i="13"/>
  <c r="O156" i="13"/>
  <c r="M40" i="3" s="1"/>
  <c r="O153" i="13"/>
  <c r="M37" i="3" s="1"/>
  <c r="O15" i="13"/>
  <c r="P20" i="13"/>
  <c r="H22" i="13"/>
  <c r="G26" i="13"/>
  <c r="X76" i="11" s="1"/>
  <c r="M156" i="13"/>
  <c r="V35" i="11" s="1"/>
  <c r="K20" i="13"/>
  <c r="P13" i="13"/>
  <c r="P151" i="13" s="1"/>
  <c r="N35" i="3" s="1"/>
  <c r="N83" i="3" s="1"/>
  <c r="K155" i="13"/>
  <c r="I39" i="3" s="1"/>
  <c r="I44" i="13"/>
  <c r="G44" i="13" s="1"/>
  <c r="J155" i="13"/>
  <c r="P34" i="11" s="1"/>
  <c r="M155" i="13"/>
  <c r="K39" i="3" s="1"/>
  <c r="K78" i="3"/>
  <c r="V29" i="18"/>
  <c r="K77" i="3"/>
  <c r="V28" i="18"/>
  <c r="V32" i="18" s="1"/>
  <c r="M15" i="13"/>
  <c r="M153" i="13"/>
  <c r="V32" i="11" s="1"/>
  <c r="M20" i="13"/>
  <c r="K18" i="13"/>
  <c r="K156" i="13"/>
  <c r="I40" i="3" s="1"/>
  <c r="O16" i="13"/>
  <c r="O154" i="13"/>
  <c r="M38" i="3" s="1"/>
  <c r="H27" i="13"/>
  <c r="H13" i="10"/>
  <c r="L25" i="3"/>
  <c r="Y43" i="8"/>
  <c r="N28" i="10"/>
  <c r="H28" i="10" s="1"/>
  <c r="H29" i="10"/>
  <c r="L74" i="3"/>
  <c r="Y25" i="18"/>
  <c r="L75" i="3"/>
  <c r="Y26" i="18"/>
  <c r="Y32" i="18" s="1"/>
  <c r="H74" i="3"/>
  <c r="P25" i="18"/>
  <c r="J25" i="3"/>
  <c r="T43" i="8"/>
  <c r="T49" i="8" s="1"/>
  <c r="L12" i="10"/>
  <c r="G19" i="16"/>
  <c r="N44" i="3"/>
  <c r="AD33" i="14"/>
  <c r="AD40" i="14" s="1"/>
  <c r="M50" i="3"/>
  <c r="AB39" i="14"/>
  <c r="M49" i="3"/>
  <c r="AB38" i="14"/>
  <c r="M48" i="3"/>
  <c r="AB37" i="14"/>
  <c r="M47" i="3"/>
  <c r="AB36" i="14"/>
  <c r="M46" i="3"/>
  <c r="AB35" i="14"/>
  <c r="M45" i="3"/>
  <c r="AB34" i="14"/>
  <c r="M78" i="3"/>
  <c r="AB29" i="18"/>
  <c r="M80" i="3"/>
  <c r="AB31" i="18"/>
  <c r="M79" i="3"/>
  <c r="E79" i="3" s="1"/>
  <c r="AB30" i="18"/>
  <c r="M76" i="3"/>
  <c r="AB27" i="18"/>
  <c r="M77" i="3"/>
  <c r="AB28" i="18"/>
  <c r="N74" i="3"/>
  <c r="AD25" i="18"/>
  <c r="AD32" i="18" s="1"/>
  <c r="M74" i="3"/>
  <c r="AB25" i="18"/>
  <c r="L35" i="3"/>
  <c r="L83" i="3" s="1"/>
  <c r="Y30" i="11"/>
  <c r="AB34" i="11"/>
  <c r="H25" i="13"/>
  <c r="F26" i="3"/>
  <c r="H12" i="10"/>
  <c r="H149" i="10"/>
  <c r="J148" i="10"/>
  <c r="H14" i="10"/>
  <c r="N87" i="10"/>
  <c r="N21" i="10"/>
  <c r="H20" i="16"/>
  <c r="J19" i="16"/>
  <c r="H19" i="16" s="1"/>
  <c r="M152" i="13"/>
  <c r="M14" i="13"/>
  <c r="H28" i="13"/>
  <c r="H26" i="13"/>
  <c r="O152" i="13"/>
  <c r="O14" i="13"/>
  <c r="O20" i="13"/>
  <c r="L20" i="13"/>
  <c r="I20" i="13"/>
  <c r="G33" i="20"/>
  <c r="G36" i="13"/>
  <c r="H96" i="10"/>
  <c r="O87" i="5"/>
  <c r="H141" i="13"/>
  <c r="H14" i="20"/>
  <c r="J29" i="20"/>
  <c r="H15" i="20"/>
  <c r="M29" i="20"/>
  <c r="L43" i="3"/>
  <c r="J14" i="13"/>
  <c r="J152" i="13"/>
  <c r="P31" i="11" s="1"/>
  <c r="O17" i="13"/>
  <c r="G24" i="13"/>
  <c r="V76" i="11" s="1"/>
  <c r="N20" i="13"/>
  <c r="H23" i="13"/>
  <c r="G22" i="13"/>
  <c r="T76" i="11" s="1"/>
  <c r="J154" i="13"/>
  <c r="P33" i="11" s="1"/>
  <c r="J153" i="13"/>
  <c r="K12" i="13"/>
  <c r="K150" i="13" s="1"/>
  <c r="R29" i="11" s="1"/>
  <c r="G25" i="13"/>
  <c r="W76" i="11" s="1"/>
  <c r="H36" i="13"/>
  <c r="H24" i="13"/>
  <c r="G27" i="13"/>
  <c r="Y76" i="11" s="1"/>
  <c r="N142" i="8"/>
  <c r="O142" i="8"/>
  <c r="H54" i="7"/>
  <c r="J77" i="7"/>
  <c r="H20" i="3" s="1"/>
  <c r="O71" i="7"/>
  <c r="J74" i="7"/>
  <c r="N77" i="7"/>
  <c r="L20" i="3" s="1"/>
  <c r="L76" i="7"/>
  <c r="J19" i="3" s="1"/>
  <c r="I72" i="7"/>
  <c r="G15" i="3" s="1"/>
  <c r="I71" i="7"/>
  <c r="G14" i="3" s="1"/>
  <c r="N74" i="7"/>
  <c r="L17" i="3" s="1"/>
  <c r="J72" i="7"/>
  <c r="H15" i="3" s="1"/>
  <c r="L71" i="7"/>
  <c r="J14" i="3" s="1"/>
  <c r="N76" i="7"/>
  <c r="L19" i="3" s="1"/>
  <c r="O73" i="7"/>
  <c r="N75" i="7"/>
  <c r="L18" i="3" s="1"/>
  <c r="H16" i="16"/>
  <c r="G52" i="13"/>
  <c r="J44" i="13"/>
  <c r="K73" i="7"/>
  <c r="I16" i="3" s="1"/>
  <c r="K71" i="7"/>
  <c r="I14" i="3" s="1"/>
  <c r="L73" i="7"/>
  <c r="J16" i="3" s="1"/>
  <c r="L77" i="7"/>
  <c r="J20" i="3" s="1"/>
  <c r="J76" i="7"/>
  <c r="H19" i="3" s="1"/>
  <c r="N73" i="7"/>
  <c r="L16" i="3" s="1"/>
  <c r="J71" i="7"/>
  <c r="H14" i="3" s="1"/>
  <c r="L74" i="7"/>
  <c r="J17" i="3" s="1"/>
  <c r="O72" i="7"/>
  <c r="F78" i="3"/>
  <c r="H13" i="20"/>
  <c r="H76" i="13"/>
  <c r="H52" i="13"/>
  <c r="J12" i="13"/>
  <c r="J20" i="13"/>
  <c r="K13" i="13"/>
  <c r="K151" i="13" s="1"/>
  <c r="G76" i="13"/>
  <c r="G28" i="13"/>
  <c r="G33" i="10"/>
  <c r="I22" i="10"/>
  <c r="H79" i="10"/>
  <c r="G31" i="10"/>
  <c r="G96" i="10"/>
  <c r="G70" i="10"/>
  <c r="G30" i="10"/>
  <c r="G130" i="10"/>
  <c r="G64" i="7"/>
  <c r="G24" i="7"/>
  <c r="U80" i="5" s="1"/>
  <c r="J89" i="10"/>
  <c r="H81" i="10"/>
  <c r="H130" i="10"/>
  <c r="H58" i="20"/>
  <c r="K28" i="18" s="1"/>
  <c r="H77" i="3"/>
  <c r="F77" i="3" s="1"/>
  <c r="H57" i="20"/>
  <c r="H76" i="3"/>
  <c r="F76" i="3" s="1"/>
  <c r="H56" i="20"/>
  <c r="K26" i="18" s="1"/>
  <c r="H75" i="3"/>
  <c r="F75" i="3" s="1"/>
  <c r="L73" i="3"/>
  <c r="N73" i="3"/>
  <c r="J73" i="3"/>
  <c r="F74" i="3"/>
  <c r="K73" i="3"/>
  <c r="H34" i="20"/>
  <c r="G60" i="20"/>
  <c r="H30" i="18" s="1"/>
  <c r="M12" i="20"/>
  <c r="G61" i="20"/>
  <c r="H31" i="18" s="1"/>
  <c r="I80" i="3"/>
  <c r="E78" i="3"/>
  <c r="G57" i="20"/>
  <c r="H27" i="18" s="1"/>
  <c r="I76" i="3"/>
  <c r="I55" i="20"/>
  <c r="I12" i="20"/>
  <c r="H14" i="16"/>
  <c r="P118" i="16"/>
  <c r="N50" i="3"/>
  <c r="N43" i="3" s="1"/>
  <c r="L118" i="16"/>
  <c r="J50" i="3"/>
  <c r="J43" i="3" s="1"/>
  <c r="N118" i="16"/>
  <c r="E48" i="3"/>
  <c r="E46" i="3"/>
  <c r="J120" i="16"/>
  <c r="J118" i="16" s="1"/>
  <c r="H13" i="16"/>
  <c r="F44" i="3"/>
  <c r="P11" i="16"/>
  <c r="N11" i="16"/>
  <c r="L11" i="16"/>
  <c r="H125" i="16"/>
  <c r="H50" i="3"/>
  <c r="H124" i="16"/>
  <c r="H49" i="3"/>
  <c r="F49" i="3" s="1"/>
  <c r="H123" i="16"/>
  <c r="K37" i="14" s="1"/>
  <c r="H48" i="3"/>
  <c r="F48" i="3" s="1"/>
  <c r="H122" i="16"/>
  <c r="K36" i="14" s="1"/>
  <c r="H47" i="3"/>
  <c r="F47" i="3" s="1"/>
  <c r="H121" i="16"/>
  <c r="H46" i="3"/>
  <c r="F46" i="3" s="1"/>
  <c r="H119" i="16"/>
  <c r="K33" i="14" s="1"/>
  <c r="K40" i="14" s="1"/>
  <c r="E50" i="3"/>
  <c r="E49" i="3"/>
  <c r="E47" i="3"/>
  <c r="H12" i="16"/>
  <c r="N40" i="3"/>
  <c r="P155" i="13"/>
  <c r="N155" i="13"/>
  <c r="P153" i="13"/>
  <c r="N153" i="13"/>
  <c r="L153" i="13"/>
  <c r="N152" i="13"/>
  <c r="L152" i="13"/>
  <c r="J151" i="13"/>
  <c r="H17" i="7"/>
  <c r="J18" i="3"/>
  <c r="P12" i="7"/>
  <c r="K15" i="3"/>
  <c r="K14" i="3"/>
  <c r="F27" i="3"/>
  <c r="N23" i="3"/>
  <c r="J23" i="3"/>
  <c r="F29" i="3"/>
  <c r="N29" i="20"/>
  <c r="O56" i="20"/>
  <c r="O12" i="20"/>
  <c r="G14" i="20"/>
  <c r="H32" i="20"/>
  <c r="G19" i="20"/>
  <c r="G17" i="20"/>
  <c r="G15" i="20"/>
  <c r="G13" i="20"/>
  <c r="G29" i="20"/>
  <c r="G18" i="20"/>
  <c r="G59" i="20"/>
  <c r="H29" i="18" s="1"/>
  <c r="I58" i="20"/>
  <c r="G16" i="20"/>
  <c r="M54" i="20"/>
  <c r="K12" i="20"/>
  <c r="I90" i="10"/>
  <c r="G82" i="10"/>
  <c r="I79" i="10"/>
  <c r="O89" i="5"/>
  <c r="I66" i="7"/>
  <c r="N12" i="7"/>
  <c r="H15" i="7"/>
  <c r="H21" i="7"/>
  <c r="H19" i="7"/>
  <c r="K14" i="7"/>
  <c r="G35" i="10"/>
  <c r="K28" i="10"/>
  <c r="O28" i="10"/>
  <c r="G22" i="10"/>
  <c r="P29" i="20"/>
  <c r="H36" i="20"/>
  <c r="J60" i="20"/>
  <c r="H18" i="20"/>
  <c r="H59" i="20"/>
  <c r="K29" i="18" s="1"/>
  <c r="P54" i="20"/>
  <c r="N54" i="20"/>
  <c r="L54" i="20"/>
  <c r="H30" i="20"/>
  <c r="H33" i="20"/>
  <c r="H31" i="20"/>
  <c r="L29" i="20"/>
  <c r="J61" i="20"/>
  <c r="H19" i="20"/>
  <c r="H35" i="20"/>
  <c r="H17" i="20"/>
  <c r="P12" i="20"/>
  <c r="N12" i="20"/>
  <c r="L12" i="20"/>
  <c r="J12" i="20"/>
  <c r="H55" i="20"/>
  <c r="K25" i="18" s="1"/>
  <c r="H18" i="16"/>
  <c r="J11" i="16"/>
  <c r="G18" i="16"/>
  <c r="G17" i="16"/>
  <c r="G123" i="16"/>
  <c r="H37" i="14" s="1"/>
  <c r="G15" i="16"/>
  <c r="G121" i="16"/>
  <c r="H35" i="14" s="1"/>
  <c r="I120" i="16"/>
  <c r="G13" i="16"/>
  <c r="O119" i="16"/>
  <c r="AB33" i="14" s="1"/>
  <c r="AB40" i="14" s="1"/>
  <c r="O11" i="16"/>
  <c r="K119" i="16"/>
  <c r="K11" i="16"/>
  <c r="G68" i="16"/>
  <c r="G125" i="16"/>
  <c r="H39" i="14" s="1"/>
  <c r="G124" i="16"/>
  <c r="H38" i="14" s="1"/>
  <c r="G16" i="16"/>
  <c r="G122" i="16"/>
  <c r="H36" i="14" s="1"/>
  <c r="G14" i="16"/>
  <c r="M11" i="16"/>
  <c r="M119" i="16"/>
  <c r="G12" i="16"/>
  <c r="I11" i="16"/>
  <c r="I119" i="16"/>
  <c r="G44" i="3" s="1"/>
  <c r="M150" i="13"/>
  <c r="V29" i="11" s="1"/>
  <c r="I150" i="13"/>
  <c r="M28" i="10"/>
  <c r="G127" i="10"/>
  <c r="I34" i="10"/>
  <c r="H124" i="10"/>
  <c r="G29" i="10"/>
  <c r="I32" i="10"/>
  <c r="G125" i="10"/>
  <c r="H88" i="10"/>
  <c r="G37" i="10"/>
  <c r="I36" i="10"/>
  <c r="G36" i="10" s="1"/>
  <c r="H113" i="10"/>
  <c r="O88" i="10"/>
  <c r="O79" i="10"/>
  <c r="K88" i="10"/>
  <c r="G80" i="10"/>
  <c r="K79" i="10"/>
  <c r="H70" i="10"/>
  <c r="G113" i="10"/>
  <c r="G104" i="10"/>
  <c r="G138" i="10"/>
  <c r="P89" i="5"/>
  <c r="O67" i="7"/>
  <c r="M65" i="7"/>
  <c r="G57" i="7"/>
  <c r="P87" i="5"/>
  <c r="P83" i="5"/>
  <c r="I15" i="7"/>
  <c r="H14" i="7"/>
  <c r="J12" i="7"/>
  <c r="H13" i="7"/>
  <c r="L12" i="7"/>
  <c r="H18" i="7"/>
  <c r="O66" i="7"/>
  <c r="O90" i="5"/>
  <c r="M66" i="7"/>
  <c r="H45" i="7"/>
  <c r="G13" i="7"/>
  <c r="H16" i="7"/>
  <c r="E80" i="3" l="1"/>
  <c r="P32" i="18"/>
  <c r="K153" i="13"/>
  <c r="J18" i="13"/>
  <c r="K16" i="13"/>
  <c r="P152" i="13"/>
  <c r="N36" i="3" s="1"/>
  <c r="N84" i="3" s="1"/>
  <c r="M124" i="13"/>
  <c r="N154" i="13"/>
  <c r="P154" i="13"/>
  <c r="L156" i="13"/>
  <c r="T35" i="11" s="1"/>
  <c r="I154" i="13"/>
  <c r="G38" i="3" s="1"/>
  <c r="I38" i="3"/>
  <c r="P124" i="13"/>
  <c r="H40" i="3"/>
  <c r="O124" i="13"/>
  <c r="H127" i="13"/>
  <c r="K124" i="13"/>
  <c r="H16" i="13"/>
  <c r="H17" i="13"/>
  <c r="H14" i="13"/>
  <c r="N18" i="13"/>
  <c r="H18" i="13" s="1"/>
  <c r="P12" i="13"/>
  <c r="P150" i="13" s="1"/>
  <c r="N34" i="3" s="1"/>
  <c r="AB30" i="11"/>
  <c r="L155" i="13"/>
  <c r="H155" i="13" s="1"/>
  <c r="K34" i="11" s="1"/>
  <c r="O12" i="13"/>
  <c r="O150" i="13" s="1"/>
  <c r="AB29" i="11" s="1"/>
  <c r="M16" i="13"/>
  <c r="G16" i="13" s="1"/>
  <c r="K152" i="13"/>
  <c r="I36" i="3" s="1"/>
  <c r="H130" i="13"/>
  <c r="N124" i="13"/>
  <c r="H129" i="13"/>
  <c r="L154" i="13"/>
  <c r="T33" i="11" s="1"/>
  <c r="G129" i="13"/>
  <c r="H131" i="13"/>
  <c r="K14" i="13"/>
  <c r="K11" i="13" s="1"/>
  <c r="L13" i="13"/>
  <c r="L151" i="13" s="1"/>
  <c r="J124" i="13"/>
  <c r="K32" i="18"/>
  <c r="J150" i="13"/>
  <c r="P29" i="11" s="1"/>
  <c r="M154" i="13"/>
  <c r="H17" i="3"/>
  <c r="P32" i="5"/>
  <c r="P36" i="5" s="1"/>
  <c r="J70" i="7"/>
  <c r="H70" i="7" s="1"/>
  <c r="H44" i="13"/>
  <c r="N12" i="13"/>
  <c r="N150" i="13" s="1"/>
  <c r="Y29" i="11" s="1"/>
  <c r="H125" i="13"/>
  <c r="L124" i="13"/>
  <c r="G126" i="13"/>
  <c r="I124" i="13"/>
  <c r="AD30" i="11"/>
  <c r="H13" i="13"/>
  <c r="P30" i="11"/>
  <c r="AB32" i="11"/>
  <c r="V34" i="11"/>
  <c r="K37" i="3"/>
  <c r="K40" i="3"/>
  <c r="R34" i="11"/>
  <c r="AB35" i="11"/>
  <c r="G14" i="13"/>
  <c r="L40" i="3"/>
  <c r="L88" i="3" s="1"/>
  <c r="AB33" i="11"/>
  <c r="G127" i="13"/>
  <c r="I153" i="13"/>
  <c r="N32" i="11" s="1"/>
  <c r="I152" i="13"/>
  <c r="G36" i="3" s="1"/>
  <c r="G128" i="13"/>
  <c r="G15" i="13"/>
  <c r="R35" i="11"/>
  <c r="H38" i="3"/>
  <c r="H86" i="3" s="1"/>
  <c r="H39" i="3"/>
  <c r="H36" i="3"/>
  <c r="M75" i="3"/>
  <c r="M73" i="3" s="1"/>
  <c r="AB26" i="18"/>
  <c r="AB32" i="18" s="1"/>
  <c r="G20" i="13"/>
  <c r="G34" i="3"/>
  <c r="N29" i="11"/>
  <c r="J36" i="3"/>
  <c r="T31" i="11"/>
  <c r="L37" i="3"/>
  <c r="L85" i="3" s="1"/>
  <c r="Y32" i="11"/>
  <c r="L39" i="3"/>
  <c r="L87" i="3" s="1"/>
  <c r="Y34" i="11"/>
  <c r="H37" i="3"/>
  <c r="H85" i="3" s="1"/>
  <c r="P32" i="11"/>
  <c r="M36" i="3"/>
  <c r="AB31" i="11"/>
  <c r="K36" i="3"/>
  <c r="V31" i="11"/>
  <c r="L36" i="3"/>
  <c r="L84" i="3" s="1"/>
  <c r="Y31" i="11"/>
  <c r="J37" i="3"/>
  <c r="J85" i="3" s="1"/>
  <c r="T32" i="11"/>
  <c r="N37" i="3"/>
  <c r="N85" i="3" s="1"/>
  <c r="AD32" i="11"/>
  <c r="L38" i="3"/>
  <c r="L86" i="3" s="1"/>
  <c r="Y33" i="11"/>
  <c r="N39" i="3"/>
  <c r="N87" i="3" s="1"/>
  <c r="AD34" i="11"/>
  <c r="I35" i="3"/>
  <c r="R30" i="11"/>
  <c r="J34" i="3"/>
  <c r="J82" i="3" s="1"/>
  <c r="T29" i="11"/>
  <c r="I37" i="3"/>
  <c r="R32" i="11"/>
  <c r="M15" i="3"/>
  <c r="AB30" i="5"/>
  <c r="M16" i="3"/>
  <c r="AB31" i="5"/>
  <c r="M14" i="3"/>
  <c r="AB29" i="5"/>
  <c r="H148" i="10"/>
  <c r="K43" i="8" s="1"/>
  <c r="J146" i="10"/>
  <c r="H25" i="3"/>
  <c r="N20" i="10"/>
  <c r="H20" i="10" s="1"/>
  <c r="H21" i="10"/>
  <c r="N147" i="10"/>
  <c r="Y42" i="8" s="1"/>
  <c r="Y49" i="8" s="1"/>
  <c r="H20" i="13"/>
  <c r="I28" i="10"/>
  <c r="H72" i="7"/>
  <c r="H73" i="7"/>
  <c r="H74" i="7"/>
  <c r="K32" i="5" s="1"/>
  <c r="H76" i="7"/>
  <c r="I73" i="3"/>
  <c r="H118" i="16"/>
  <c r="M13" i="13"/>
  <c r="G131" i="13"/>
  <c r="I18" i="13"/>
  <c r="G18" i="13" s="1"/>
  <c r="I156" i="13"/>
  <c r="N35" i="11" s="1"/>
  <c r="H77" i="7"/>
  <c r="E14" i="3"/>
  <c r="F50" i="3"/>
  <c r="J13" i="3"/>
  <c r="H13" i="3"/>
  <c r="F15" i="3"/>
  <c r="F19" i="3"/>
  <c r="F17" i="3"/>
  <c r="F20" i="3"/>
  <c r="K72" i="7"/>
  <c r="G72" i="7" s="1"/>
  <c r="H30" i="5" s="1"/>
  <c r="I155" i="13"/>
  <c r="N34" i="11" s="1"/>
  <c r="G130" i="13"/>
  <c r="I17" i="13"/>
  <c r="I73" i="7"/>
  <c r="G16" i="3" s="1"/>
  <c r="E76" i="3"/>
  <c r="L13" i="3"/>
  <c r="F16" i="3"/>
  <c r="H153" i="13"/>
  <c r="K32" i="11" s="1"/>
  <c r="H152" i="13"/>
  <c r="K31" i="11" s="1"/>
  <c r="H75" i="7"/>
  <c r="K33" i="5" s="1"/>
  <c r="G79" i="10"/>
  <c r="H89" i="10"/>
  <c r="J87" i="10"/>
  <c r="H87" i="10" s="1"/>
  <c r="H61" i="20"/>
  <c r="H80" i="3"/>
  <c r="F80" i="3" s="1"/>
  <c r="E75" i="3"/>
  <c r="G74" i="3"/>
  <c r="G55" i="20"/>
  <c r="H25" i="18" s="1"/>
  <c r="H60" i="20"/>
  <c r="H79" i="3"/>
  <c r="J54" i="20"/>
  <c r="H54" i="20" s="1"/>
  <c r="H12" i="20"/>
  <c r="H29" i="20"/>
  <c r="G58" i="20"/>
  <c r="H28" i="18" s="1"/>
  <c r="G77" i="3"/>
  <c r="E77" i="3" s="1"/>
  <c r="H11" i="16"/>
  <c r="N88" i="3"/>
  <c r="K118" i="16"/>
  <c r="I44" i="3"/>
  <c r="I43" i="3" s="1"/>
  <c r="O118" i="16"/>
  <c r="M44" i="3"/>
  <c r="M43" i="3" s="1"/>
  <c r="G120" i="16"/>
  <c r="H34" i="14" s="1"/>
  <c r="G45" i="3"/>
  <c r="E45" i="3" s="1"/>
  <c r="H120" i="16"/>
  <c r="H45" i="3"/>
  <c r="M118" i="16"/>
  <c r="K44" i="3"/>
  <c r="K43" i="3" s="1"/>
  <c r="K34" i="3"/>
  <c r="K149" i="13"/>
  <c r="I34" i="3"/>
  <c r="G35" i="3"/>
  <c r="H35" i="3"/>
  <c r="N149" i="13"/>
  <c r="N14" i="3"/>
  <c r="F18" i="3"/>
  <c r="G12" i="20"/>
  <c r="O54" i="20"/>
  <c r="G56" i="20"/>
  <c r="H26" i="18" s="1"/>
  <c r="I54" i="20"/>
  <c r="G54" i="20" s="1"/>
  <c r="G90" i="10"/>
  <c r="I87" i="10"/>
  <c r="G14" i="7"/>
  <c r="M16" i="7"/>
  <c r="M74" i="7" s="1"/>
  <c r="G28" i="10"/>
  <c r="G119" i="16"/>
  <c r="H33" i="14" s="1"/>
  <c r="I118" i="16"/>
  <c r="G118" i="16" s="1"/>
  <c r="G11" i="16"/>
  <c r="K87" i="10"/>
  <c r="K21" i="10"/>
  <c r="G88" i="10"/>
  <c r="O87" i="10"/>
  <c r="O21" i="10"/>
  <c r="G34" i="10"/>
  <c r="G32" i="10"/>
  <c r="G71" i="7"/>
  <c r="H29" i="5" s="1"/>
  <c r="M15" i="7"/>
  <c r="M73" i="7" s="1"/>
  <c r="V31" i="5" s="1"/>
  <c r="H12" i="7"/>
  <c r="K17" i="7"/>
  <c r="G25" i="7"/>
  <c r="V80" i="5" s="1"/>
  <c r="Q83" i="5"/>
  <c r="I67" i="7"/>
  <c r="G66" i="7"/>
  <c r="O17" i="7"/>
  <c r="O16" i="7"/>
  <c r="K16" i="7"/>
  <c r="P90" i="5"/>
  <c r="M67" i="7"/>
  <c r="H71" i="7"/>
  <c r="K29" i="5" s="1"/>
  <c r="K36" i="5" s="1"/>
  <c r="L70" i="7"/>
  <c r="G49" i="7"/>
  <c r="I16" i="7"/>
  <c r="G48" i="7"/>
  <c r="Q87" i="5"/>
  <c r="G58" i="7"/>
  <c r="G65" i="7"/>
  <c r="Q89" i="5"/>
  <c r="H40" i="14" l="1"/>
  <c r="AD31" i="11"/>
  <c r="P149" i="13"/>
  <c r="AD29" i="11"/>
  <c r="AD33" i="11"/>
  <c r="L34" i="3"/>
  <c r="N38" i="3"/>
  <c r="N86" i="3" s="1"/>
  <c r="H12" i="13"/>
  <c r="N11" i="13"/>
  <c r="H150" i="13"/>
  <c r="K29" i="11" s="1"/>
  <c r="N33" i="11"/>
  <c r="J40" i="3"/>
  <c r="J88" i="3" s="1"/>
  <c r="P11" i="13"/>
  <c r="H156" i="13"/>
  <c r="K35" i="11" s="1"/>
  <c r="G154" i="13"/>
  <c r="H33" i="11" s="1"/>
  <c r="M34" i="3"/>
  <c r="M33" i="3" s="1"/>
  <c r="G12" i="13"/>
  <c r="G150" i="13"/>
  <c r="H29" i="11" s="1"/>
  <c r="O149" i="13"/>
  <c r="O11" i="13"/>
  <c r="J38" i="3"/>
  <c r="J86" i="3" s="1"/>
  <c r="T34" i="11"/>
  <c r="H124" i="13"/>
  <c r="J35" i="3"/>
  <c r="J83" i="3" s="1"/>
  <c r="T30" i="11"/>
  <c r="T36" i="11" s="1"/>
  <c r="L149" i="13"/>
  <c r="H154" i="13"/>
  <c r="K33" i="11" s="1"/>
  <c r="J39" i="3"/>
  <c r="J87" i="3" s="1"/>
  <c r="L11" i="13"/>
  <c r="R31" i="11"/>
  <c r="R36" i="11" s="1"/>
  <c r="H151" i="13"/>
  <c r="K30" i="11" s="1"/>
  <c r="G82" i="3"/>
  <c r="V33" i="11"/>
  <c r="K38" i="3"/>
  <c r="E38" i="3" s="1"/>
  <c r="P36" i="11"/>
  <c r="I149" i="13"/>
  <c r="G37" i="3"/>
  <c r="E37" i="3" s="1"/>
  <c r="AB36" i="11"/>
  <c r="G153" i="13"/>
  <c r="H32" i="11" s="1"/>
  <c r="H87" i="3"/>
  <c r="N31" i="11"/>
  <c r="G152" i="13"/>
  <c r="H31" i="11" s="1"/>
  <c r="F36" i="3"/>
  <c r="F37" i="3"/>
  <c r="J84" i="3"/>
  <c r="H84" i="3"/>
  <c r="I33" i="3"/>
  <c r="N33" i="3"/>
  <c r="V32" i="5"/>
  <c r="H32" i="18"/>
  <c r="Y36" i="11"/>
  <c r="E36" i="3"/>
  <c r="AD36" i="11"/>
  <c r="H23" i="3"/>
  <c r="F25" i="3"/>
  <c r="L24" i="3"/>
  <c r="N146" i="10"/>
  <c r="H146" i="10" s="1"/>
  <c r="H147" i="10"/>
  <c r="K42" i="8" s="1"/>
  <c r="K49" i="8" s="1"/>
  <c r="L33" i="3"/>
  <c r="H88" i="3"/>
  <c r="G15" i="7"/>
  <c r="G124" i="13"/>
  <c r="M151" i="13"/>
  <c r="V30" i="11" s="1"/>
  <c r="M11" i="13"/>
  <c r="F85" i="3"/>
  <c r="G13" i="13"/>
  <c r="G40" i="3"/>
  <c r="E40" i="3" s="1"/>
  <c r="G156" i="13"/>
  <c r="H35" i="11" s="1"/>
  <c r="I15" i="3"/>
  <c r="E15" i="3" s="1"/>
  <c r="O75" i="7"/>
  <c r="K75" i="7"/>
  <c r="I18" i="3" s="1"/>
  <c r="J11" i="13"/>
  <c r="G39" i="3"/>
  <c r="E39" i="3" s="1"/>
  <c r="G155" i="13"/>
  <c r="H34" i="11" s="1"/>
  <c r="K74" i="7"/>
  <c r="I17" i="3" s="1"/>
  <c r="I74" i="7"/>
  <c r="O74" i="7"/>
  <c r="I11" i="13"/>
  <c r="G17" i="13"/>
  <c r="F79" i="3"/>
  <c r="F73" i="3" s="1"/>
  <c r="H73" i="3"/>
  <c r="E74" i="3"/>
  <c r="E73" i="3" s="1"/>
  <c r="G73" i="3"/>
  <c r="F45" i="3"/>
  <c r="F43" i="3" s="1"/>
  <c r="H43" i="3"/>
  <c r="G43" i="3"/>
  <c r="E44" i="3"/>
  <c r="E43" i="3" s="1"/>
  <c r="H83" i="3"/>
  <c r="K16" i="3"/>
  <c r="K17" i="3"/>
  <c r="N13" i="3"/>
  <c r="F14" i="3"/>
  <c r="F13" i="3" s="1"/>
  <c r="N82" i="3"/>
  <c r="G59" i="7"/>
  <c r="M17" i="7"/>
  <c r="M75" i="7" s="1"/>
  <c r="V33" i="5" s="1"/>
  <c r="K20" i="10"/>
  <c r="G21" i="10"/>
  <c r="O20" i="10"/>
  <c r="G87" i="10"/>
  <c r="O68" i="7"/>
  <c r="R87" i="5"/>
  <c r="G16" i="7"/>
  <c r="Q90" i="5"/>
  <c r="G60" i="7"/>
  <c r="G50" i="7"/>
  <c r="I17" i="7"/>
  <c r="O21" i="7"/>
  <c r="R89" i="5"/>
  <c r="O69" i="7"/>
  <c r="O19" i="7" s="1"/>
  <c r="I68" i="7"/>
  <c r="G67" i="7"/>
  <c r="R83" i="5"/>
  <c r="G26" i="7"/>
  <c r="W80" i="5" s="1"/>
  <c r="H11" i="13" l="1"/>
  <c r="K36" i="11"/>
  <c r="N36" i="11"/>
  <c r="E34" i="3"/>
  <c r="J81" i="3"/>
  <c r="F88" i="3"/>
  <c r="F40" i="3"/>
  <c r="F86" i="3"/>
  <c r="F38" i="3"/>
  <c r="F35" i="3"/>
  <c r="J33" i="3"/>
  <c r="V36" i="11"/>
  <c r="F39" i="3"/>
  <c r="F87" i="3"/>
  <c r="F84" i="3"/>
  <c r="G17" i="3"/>
  <c r="N32" i="5"/>
  <c r="M17" i="3"/>
  <c r="AB32" i="5"/>
  <c r="M18" i="3"/>
  <c r="AB33" i="5"/>
  <c r="L23" i="3"/>
  <c r="F24" i="3"/>
  <c r="F23" i="3" s="1"/>
  <c r="L82" i="3"/>
  <c r="L81" i="3" s="1"/>
  <c r="G11" i="13"/>
  <c r="K35" i="3"/>
  <c r="M149" i="13"/>
  <c r="G149" i="13" s="1"/>
  <c r="G151" i="13"/>
  <c r="H30" i="11" s="1"/>
  <c r="H36" i="11" s="1"/>
  <c r="G33" i="3"/>
  <c r="E17" i="3"/>
  <c r="O77" i="7"/>
  <c r="I75" i="7"/>
  <c r="I70" i="7" s="1"/>
  <c r="H34" i="3"/>
  <c r="J149" i="13"/>
  <c r="H149" i="13" s="1"/>
  <c r="F83" i="3"/>
  <c r="K18" i="3"/>
  <c r="N81" i="3"/>
  <c r="E16" i="3"/>
  <c r="K21" i="7"/>
  <c r="G20" i="10"/>
  <c r="G73" i="7"/>
  <c r="H31" i="5" s="1"/>
  <c r="G27" i="7"/>
  <c r="X80" i="5" s="1"/>
  <c r="G74" i="7"/>
  <c r="H32" i="5" s="1"/>
  <c r="I69" i="7"/>
  <c r="I62" i="7" s="1"/>
  <c r="I54" i="7"/>
  <c r="O54" i="7"/>
  <c r="K19" i="7"/>
  <c r="O18" i="7"/>
  <c r="O45" i="7"/>
  <c r="G17" i="7"/>
  <c r="M68" i="7"/>
  <c r="R90" i="5"/>
  <c r="M69" i="7"/>
  <c r="K18" i="7"/>
  <c r="K76" i="7" s="1"/>
  <c r="K45" i="7"/>
  <c r="G51" i="7"/>
  <c r="I18" i="7"/>
  <c r="O62" i="7"/>
  <c r="G18" i="3" l="1"/>
  <c r="E18" i="3" s="1"/>
  <c r="N33" i="5"/>
  <c r="N36" i="5" s="1"/>
  <c r="M20" i="3"/>
  <c r="AB35" i="5"/>
  <c r="K33" i="3"/>
  <c r="E35" i="3"/>
  <c r="E33" i="3" s="1"/>
  <c r="O76" i="7"/>
  <c r="F34" i="3"/>
  <c r="F33" i="3" s="1"/>
  <c r="H82" i="3"/>
  <c r="F82" i="3" s="1"/>
  <c r="H33" i="3"/>
  <c r="K77" i="7"/>
  <c r="I20" i="3" s="1"/>
  <c r="I76" i="7"/>
  <c r="G19" i="3" s="1"/>
  <c r="K12" i="7"/>
  <c r="I19" i="3"/>
  <c r="M54" i="7"/>
  <c r="G54" i="7" s="1"/>
  <c r="G28" i="7"/>
  <c r="Y80" i="5" s="1"/>
  <c r="I21" i="7"/>
  <c r="G61" i="7"/>
  <c r="M18" i="7"/>
  <c r="M76" i="7" s="1"/>
  <c r="M45" i="7"/>
  <c r="G18" i="7"/>
  <c r="K70" i="7"/>
  <c r="M62" i="7"/>
  <c r="G62" i="7" s="1"/>
  <c r="G75" i="7"/>
  <c r="H33" i="5" s="1"/>
  <c r="O12" i="7"/>
  <c r="M19" i="7"/>
  <c r="M77" i="7" s="1"/>
  <c r="V35" i="5" s="1"/>
  <c r="G69" i="7"/>
  <c r="G68" i="7"/>
  <c r="M21" i="7"/>
  <c r="V34" i="5" l="1"/>
  <c r="V36" i="5" s="1"/>
  <c r="M70" i="7"/>
  <c r="M19" i="3"/>
  <c r="M13" i="3" s="1"/>
  <c r="AB34" i="5"/>
  <c r="AB36" i="5" s="1"/>
  <c r="O70" i="7"/>
  <c r="F81" i="3"/>
  <c r="H81" i="3"/>
  <c r="I13" i="3"/>
  <c r="K20" i="3"/>
  <c r="K19" i="3"/>
  <c r="E19" i="3" s="1"/>
  <c r="G21" i="7"/>
  <c r="G52" i="7"/>
  <c r="I19" i="7"/>
  <c r="I45" i="7"/>
  <c r="G45" i="7" s="1"/>
  <c r="M12" i="7"/>
  <c r="G70" i="7" l="1"/>
  <c r="I77" i="7"/>
  <c r="G20" i="3" s="1"/>
  <c r="K13" i="3"/>
  <c r="G19" i="7"/>
  <c r="G12" i="7" s="1"/>
  <c r="I12" i="7"/>
  <c r="G76" i="7"/>
  <c r="H34" i="5" s="1"/>
  <c r="E20" i="3" l="1"/>
  <c r="E13" i="3" s="1"/>
  <c r="G13" i="3"/>
  <c r="G77" i="7"/>
  <c r="H35" i="5" s="1"/>
  <c r="H36" i="5" s="1"/>
  <c r="AB31" i="8" l="1"/>
  <c r="X31" i="8"/>
  <c r="T31" i="8"/>
  <c r="P31" i="8"/>
  <c r="L31" i="8"/>
  <c r="H31" i="8"/>
  <c r="D31" i="8"/>
  <c r="C31" i="8"/>
  <c r="AB30" i="8"/>
  <c r="X30" i="8"/>
  <c r="T30" i="8"/>
  <c r="P30" i="8"/>
  <c r="L30" i="8"/>
  <c r="H30" i="8"/>
  <c r="D30" i="8"/>
  <c r="C30" i="8"/>
  <c r="AB29" i="8"/>
  <c r="X29" i="8"/>
  <c r="T29" i="8"/>
  <c r="P29" i="8"/>
  <c r="L29" i="8"/>
  <c r="H29" i="8"/>
  <c r="D29" i="8"/>
  <c r="C29" i="8"/>
  <c r="C16" i="2" l="1"/>
  <c r="C15" i="2"/>
  <c r="C14" i="2"/>
  <c r="C12" i="2"/>
  <c r="C13" i="2"/>
  <c r="C11" i="2"/>
  <c r="C10" i="2"/>
  <c r="C9" i="2"/>
  <c r="G15" i="15"/>
  <c r="D24" i="14" s="1"/>
  <c r="I15" i="15"/>
  <c r="H24" i="14" s="1"/>
  <c r="F15" i="15"/>
  <c r="G14" i="15"/>
  <c r="I14" i="15"/>
  <c r="F14" i="15"/>
  <c r="M79" i="18" l="1"/>
  <c r="L79" i="18"/>
  <c r="L22" i="18"/>
  <c r="P22" i="18"/>
  <c r="T22" i="18"/>
  <c r="X22" i="18"/>
  <c r="AB22" i="18"/>
  <c r="AB21" i="18"/>
  <c r="X21" i="18"/>
  <c r="T21" i="18"/>
  <c r="P21" i="18"/>
  <c r="L21" i="18"/>
  <c r="H22" i="18"/>
  <c r="D22" i="18"/>
  <c r="C22" i="18"/>
  <c r="H21" i="18"/>
  <c r="D21" i="18"/>
  <c r="C21" i="18"/>
  <c r="AB19" i="18"/>
  <c r="X19" i="18"/>
  <c r="T19" i="18"/>
  <c r="P19" i="18"/>
  <c r="L19" i="18"/>
  <c r="U51" i="18"/>
  <c r="R51" i="18"/>
  <c r="O51" i="18"/>
  <c r="L51" i="18"/>
  <c r="H19" i="18"/>
  <c r="D19" i="18"/>
  <c r="C19" i="18"/>
  <c r="AB15" i="18"/>
  <c r="X15" i="18"/>
  <c r="T15" i="18"/>
  <c r="P15" i="18"/>
  <c r="L15" i="18"/>
  <c r="H15" i="18"/>
  <c r="F81" i="14"/>
  <c r="M81" i="14" s="1"/>
  <c r="E81" i="14"/>
  <c r="L81" i="14" s="1"/>
  <c r="F80" i="14"/>
  <c r="M80" i="14" s="1"/>
  <c r="E80" i="14"/>
  <c r="L80" i="14" s="1"/>
  <c r="C28" i="14"/>
  <c r="C27" i="14"/>
  <c r="AB26" i="14"/>
  <c r="X26" i="14"/>
  <c r="T26" i="14"/>
  <c r="P26" i="14"/>
  <c r="L26" i="14"/>
  <c r="H26" i="14"/>
  <c r="D26" i="14"/>
  <c r="C26" i="14"/>
  <c r="C24" i="14"/>
  <c r="AB23" i="14"/>
  <c r="X23" i="14"/>
  <c r="T23" i="14"/>
  <c r="P23" i="14"/>
  <c r="L23" i="14"/>
  <c r="H23" i="14"/>
  <c r="D23" i="14"/>
  <c r="C23" i="14"/>
  <c r="F87" i="11"/>
  <c r="E87" i="11"/>
  <c r="F79" i="11"/>
  <c r="M79" i="11" s="1"/>
  <c r="E79" i="11"/>
  <c r="L79" i="11" s="1"/>
  <c r="AB26" i="11"/>
  <c r="X26" i="11"/>
  <c r="T26" i="11"/>
  <c r="P26" i="11"/>
  <c r="L26" i="11"/>
  <c r="H26" i="11"/>
  <c r="D26" i="11"/>
  <c r="C26" i="11"/>
  <c r="L24" i="11"/>
  <c r="P24" i="11"/>
  <c r="T24" i="11"/>
  <c r="X24" i="11"/>
  <c r="AB24" i="11"/>
  <c r="D24" i="11"/>
  <c r="H24" i="11"/>
  <c r="C24" i="11"/>
  <c r="L23" i="11"/>
  <c r="P23" i="11"/>
  <c r="T23" i="11"/>
  <c r="X23" i="11"/>
  <c r="AB23" i="11"/>
  <c r="D23" i="11"/>
  <c r="H23" i="11"/>
  <c r="C23" i="11"/>
  <c r="D22" i="11"/>
  <c r="H22" i="11"/>
  <c r="L22" i="11"/>
  <c r="P22" i="11"/>
  <c r="T22" i="11"/>
  <c r="X22" i="11"/>
  <c r="AB22" i="11"/>
  <c r="C22" i="11"/>
  <c r="AB21" i="11"/>
  <c r="X21" i="11"/>
  <c r="T21" i="11"/>
  <c r="P21" i="11"/>
  <c r="L21" i="11"/>
  <c r="H21" i="11"/>
  <c r="D21" i="11"/>
  <c r="C21" i="11"/>
  <c r="AB15" i="11"/>
  <c r="X15" i="11"/>
  <c r="T15" i="11"/>
  <c r="P15" i="11"/>
  <c r="L15" i="11"/>
  <c r="H15" i="11"/>
  <c r="D15" i="11"/>
  <c r="C15" i="11"/>
  <c r="F27" i="2" s="1"/>
  <c r="C33" i="8"/>
  <c r="AB28" i="8"/>
  <c r="X28" i="8"/>
  <c r="T28" i="8"/>
  <c r="P28" i="8"/>
  <c r="L28" i="8"/>
  <c r="H28" i="8"/>
  <c r="D28" i="8"/>
  <c r="C28" i="8"/>
  <c r="AB25" i="8"/>
  <c r="X25" i="8"/>
  <c r="T25" i="8"/>
  <c r="P25" i="8"/>
  <c r="L25" i="8"/>
  <c r="H25" i="8"/>
  <c r="D25" i="8"/>
  <c r="C25" i="8"/>
  <c r="AB24" i="8"/>
  <c r="X24" i="8"/>
  <c r="T24" i="8"/>
  <c r="P24" i="8"/>
  <c r="L24" i="8"/>
  <c r="H24" i="8"/>
  <c r="D24" i="8"/>
  <c r="AB20" i="8"/>
  <c r="X20" i="8"/>
  <c r="T20" i="8"/>
  <c r="P20" i="8"/>
  <c r="L20" i="8"/>
  <c r="H20" i="8"/>
  <c r="D20" i="8"/>
  <c r="C20" i="8"/>
  <c r="AB19" i="8"/>
  <c r="X19" i="8"/>
  <c r="T19" i="8"/>
  <c r="P19" i="8"/>
  <c r="L19" i="8"/>
  <c r="H19" i="8"/>
  <c r="D19" i="8"/>
  <c r="C19" i="8"/>
  <c r="K80" i="5"/>
  <c r="R80" i="5" s="1"/>
  <c r="J80" i="5"/>
  <c r="Q80" i="5" s="1"/>
  <c r="I80" i="5"/>
  <c r="P80" i="5" s="1"/>
  <c r="H80" i="5"/>
  <c r="O80" i="5" s="1"/>
  <c r="G80" i="5"/>
  <c r="N80" i="5" s="1"/>
  <c r="F80" i="5"/>
  <c r="M80" i="5" s="1"/>
  <c r="E80" i="5"/>
  <c r="L80" i="5" s="1"/>
  <c r="Q66" i="1"/>
  <c r="K67" i="1"/>
  <c r="R70" i="1" s="1"/>
  <c r="M68" i="1"/>
  <c r="O68" i="1"/>
  <c r="Q69" i="1"/>
  <c r="K70" i="1"/>
  <c r="K66" i="1"/>
  <c r="M66" i="1"/>
  <c r="O66" i="1"/>
  <c r="M67" i="1"/>
  <c r="O67" i="1"/>
  <c r="Q67" i="1"/>
  <c r="K68" i="1"/>
  <c r="S70" i="1" s="1"/>
  <c r="Q68" i="1"/>
  <c r="K69" i="1"/>
  <c r="M69" i="1"/>
  <c r="O69" i="1"/>
  <c r="M70" i="1"/>
  <c r="O70" i="1"/>
  <c r="Q70" i="1"/>
  <c r="D42" i="2"/>
  <c r="D38" i="2"/>
  <c r="D37" i="2"/>
  <c r="D36" i="2"/>
  <c r="D34" i="2"/>
  <c r="D33" i="2"/>
  <c r="D32" i="2"/>
  <c r="D31" i="2"/>
  <c r="D27" i="2"/>
  <c r="D25" i="2"/>
  <c r="D24" i="2"/>
  <c r="H69" i="1" l="1"/>
  <c r="H67" i="1" l="1"/>
  <c r="S68" i="1" s="1"/>
  <c r="H70" i="1"/>
  <c r="H68" i="1"/>
  <c r="S69" i="1" s="1"/>
  <c r="H66" i="1"/>
  <c r="Q65" i="1" l="1"/>
  <c r="M65" i="1"/>
  <c r="O64" i="1" l="1"/>
  <c r="K64" i="1"/>
  <c r="M64" i="1"/>
  <c r="Q71" i="1" l="1"/>
  <c r="Q64" i="1"/>
  <c r="O65" i="1"/>
  <c r="O71" i="1"/>
  <c r="K65" i="1"/>
  <c r="M71" i="1"/>
  <c r="H64" i="1" l="1"/>
  <c r="K71" i="1"/>
  <c r="H65" i="1"/>
  <c r="H71" i="1" l="1"/>
  <c r="G49" i="10"/>
  <c r="G46" i="10"/>
  <c r="G48" i="10"/>
  <c r="G47" i="10"/>
  <c r="G51" i="10"/>
  <c r="O45" i="10"/>
  <c r="G50" i="10"/>
  <c r="O59" i="10"/>
  <c r="O18" i="10" s="1"/>
  <c r="O152" i="10" s="1"/>
  <c r="AB47" i="8" s="1"/>
  <c r="M58" i="10"/>
  <c r="M17" i="10" s="1"/>
  <c r="M151" i="10" s="1"/>
  <c r="V46" i="8" s="1"/>
  <c r="O56" i="10"/>
  <c r="O15" i="10" s="1"/>
  <c r="O149" i="10" s="1"/>
  <c r="AB44" i="8" s="1"/>
  <c r="M60" i="10"/>
  <c r="M19" i="10" s="1"/>
  <c r="M153" i="10" s="1"/>
  <c r="K30" i="3" s="1"/>
  <c r="K88" i="3" s="1"/>
  <c r="N70" i="1" s="1"/>
  <c r="K55" i="10"/>
  <c r="K14" i="10" s="1"/>
  <c r="K148" i="10" s="1"/>
  <c r="R43" i="8" s="1"/>
  <c r="M55" i="10"/>
  <c r="M14" i="10" s="1"/>
  <c r="M148" i="10" s="1"/>
  <c r="V43" i="8" s="1"/>
  <c r="K57" i="10"/>
  <c r="K16" i="10" s="1"/>
  <c r="K150" i="10" s="1"/>
  <c r="R45" i="8" s="1"/>
  <c r="K45" i="10"/>
  <c r="M45" i="10"/>
  <c r="O60" i="10"/>
  <c r="O19" i="10" s="1"/>
  <c r="O153" i="10" s="1"/>
  <c r="M30" i="3" s="1"/>
  <c r="M88" i="3" s="1"/>
  <c r="P70" i="1" s="1"/>
  <c r="K60" i="10"/>
  <c r="K19" i="10" s="1"/>
  <c r="K153" i="10" s="1"/>
  <c r="R48" i="8" s="1"/>
  <c r="O58" i="10"/>
  <c r="O17" i="10" s="1"/>
  <c r="O151" i="10" s="1"/>
  <c r="M28" i="3" s="1"/>
  <c r="M86" i="3" s="1"/>
  <c r="P68" i="1" s="1"/>
  <c r="M56" i="10"/>
  <c r="M15" i="10" s="1"/>
  <c r="M149" i="10" s="1"/>
  <c r="K26" i="3" s="1"/>
  <c r="K84" i="3" s="1"/>
  <c r="N66" i="1" s="1"/>
  <c r="K56" i="10"/>
  <c r="K15" i="10" s="1"/>
  <c r="K149" i="10" s="1"/>
  <c r="O55" i="10"/>
  <c r="O14" i="10" s="1"/>
  <c r="O148" i="10" s="1"/>
  <c r="M25" i="3" s="1"/>
  <c r="M83" i="3" s="1"/>
  <c r="P65" i="1" s="1"/>
  <c r="M59" i="10"/>
  <c r="M18" i="10" s="1"/>
  <c r="M152" i="10" s="1"/>
  <c r="K59" i="10"/>
  <c r="K18" i="10" s="1"/>
  <c r="K152" i="10" s="1"/>
  <c r="I29" i="3" s="1"/>
  <c r="I87" i="3" s="1"/>
  <c r="L69" i="1" s="1"/>
  <c r="O57" i="10"/>
  <c r="O16" i="10" s="1"/>
  <c r="O150" i="10" s="1"/>
  <c r="M57" i="10"/>
  <c r="M16" i="10" s="1"/>
  <c r="M150" i="10" s="1"/>
  <c r="K27" i="3" s="1"/>
  <c r="K85" i="3" s="1"/>
  <c r="N67" i="1" s="1"/>
  <c r="K58" i="10"/>
  <c r="K17" i="10" s="1"/>
  <c r="K151" i="10" s="1"/>
  <c r="I60" i="10"/>
  <c r="I58" i="10"/>
  <c r="I17" i="10" s="1"/>
  <c r="I57" i="10"/>
  <c r="I16" i="10" s="1"/>
  <c r="O54" i="10"/>
  <c r="O13" i="10" s="1"/>
  <c r="O147" i="10" s="1"/>
  <c r="I55" i="10"/>
  <c r="M54" i="10"/>
  <c r="M13" i="10" s="1"/>
  <c r="K54" i="10"/>
  <c r="I56" i="10"/>
  <c r="I59" i="10"/>
  <c r="I18" i="10" s="1"/>
  <c r="I54" i="10"/>
  <c r="I13" i="10" s="1"/>
  <c r="G55" i="10" l="1"/>
  <c r="G60" i="10"/>
  <c r="G56" i="10"/>
  <c r="G17" i="10"/>
  <c r="G18" i="10"/>
  <c r="V45" i="8"/>
  <c r="V48" i="8"/>
  <c r="G59" i="10"/>
  <c r="K53" i="10"/>
  <c r="G14" i="10"/>
  <c r="G57" i="10"/>
  <c r="G58" i="10"/>
  <c r="I27" i="3"/>
  <c r="I85" i="3" s="1"/>
  <c r="L67" i="1" s="1"/>
  <c r="AB43" i="8"/>
  <c r="G45" i="10"/>
  <c r="M12" i="10"/>
  <c r="M147" i="10"/>
  <c r="AB45" i="8"/>
  <c r="M27" i="3"/>
  <c r="M85" i="3" s="1"/>
  <c r="P67" i="1" s="1"/>
  <c r="R44" i="8"/>
  <c r="I26" i="3"/>
  <c r="I84" i="3" s="1"/>
  <c r="L66" i="1" s="1"/>
  <c r="I147" i="10"/>
  <c r="O146" i="10"/>
  <c r="AB42" i="8"/>
  <c r="M24" i="3"/>
  <c r="R46" i="8"/>
  <c r="I28" i="3"/>
  <c r="I86" i="3" s="1"/>
  <c r="L68" i="1" s="1"/>
  <c r="V47" i="8"/>
  <c r="K29" i="3"/>
  <c r="K87" i="3" s="1"/>
  <c r="N69" i="1" s="1"/>
  <c r="I53" i="10"/>
  <c r="O12" i="10"/>
  <c r="I25" i="3"/>
  <c r="I83" i="3" s="1"/>
  <c r="L65" i="1" s="1"/>
  <c r="M26" i="3"/>
  <c r="M84" i="3" s="1"/>
  <c r="P66" i="1" s="1"/>
  <c r="M29" i="3"/>
  <c r="M87" i="3" s="1"/>
  <c r="P69" i="1" s="1"/>
  <c r="I30" i="3"/>
  <c r="I88" i="3" s="1"/>
  <c r="L70" i="1" s="1"/>
  <c r="G54" i="10"/>
  <c r="AB46" i="8"/>
  <c r="M53" i="10"/>
  <c r="O53" i="10"/>
  <c r="I152" i="10"/>
  <c r="I15" i="10"/>
  <c r="K13" i="10"/>
  <c r="I151" i="10"/>
  <c r="I19" i="10"/>
  <c r="K25" i="3"/>
  <c r="K83" i="3" s="1"/>
  <c r="N65" i="1" s="1"/>
  <c r="K28" i="3"/>
  <c r="K86" i="3" s="1"/>
  <c r="N68" i="1" s="1"/>
  <c r="R47" i="8"/>
  <c r="V44" i="8"/>
  <c r="AB48" i="8"/>
  <c r="I148" i="10" l="1"/>
  <c r="N43" i="8" s="1"/>
  <c r="G151" i="10"/>
  <c r="H46" i="8" s="1"/>
  <c r="N46" i="8"/>
  <c r="G28" i="3"/>
  <c r="G148" i="10"/>
  <c r="H43" i="8" s="1"/>
  <c r="G25" i="3"/>
  <c r="G15" i="10"/>
  <c r="I149" i="10"/>
  <c r="M23" i="3"/>
  <c r="M82" i="3"/>
  <c r="I12" i="10"/>
  <c r="V42" i="8"/>
  <c r="V49" i="8" s="1"/>
  <c r="K24" i="3"/>
  <c r="M146" i="10"/>
  <c r="G19" i="10"/>
  <c r="I153" i="10"/>
  <c r="G16" i="10"/>
  <c r="I150" i="10"/>
  <c r="K12" i="10"/>
  <c r="K147" i="10"/>
  <c r="G152" i="10"/>
  <c r="H47" i="8" s="1"/>
  <c r="N47" i="8"/>
  <c r="G29" i="3"/>
  <c r="G53" i="10"/>
  <c r="AB49" i="8"/>
  <c r="G24" i="3"/>
  <c r="G13" i="10"/>
  <c r="I146" i="10" l="1"/>
  <c r="K146" i="10"/>
  <c r="R42" i="8"/>
  <c r="R49" i="8" s="1"/>
  <c r="I24" i="3"/>
  <c r="E24" i="3" s="1"/>
  <c r="N45" i="8"/>
  <c r="G150" i="10"/>
  <c r="H45" i="8" s="1"/>
  <c r="G27" i="3"/>
  <c r="G153" i="10"/>
  <c r="H48" i="8" s="1"/>
  <c r="G30" i="3"/>
  <c r="N48" i="8"/>
  <c r="P64" i="1"/>
  <c r="M81" i="3"/>
  <c r="P71" i="1" s="1"/>
  <c r="G149" i="10"/>
  <c r="H44" i="8" s="1"/>
  <c r="N44" i="8"/>
  <c r="G26" i="3"/>
  <c r="G83" i="3"/>
  <c r="E25" i="3"/>
  <c r="G147" i="10"/>
  <c r="H42" i="8" s="1"/>
  <c r="G87" i="3"/>
  <c r="E29" i="3"/>
  <c r="K23" i="3"/>
  <c r="K82" i="3"/>
  <c r="G12" i="10"/>
  <c r="E28" i="3"/>
  <c r="G86" i="3"/>
  <c r="G146" i="10" l="1"/>
  <c r="N49" i="8"/>
  <c r="N64" i="1"/>
  <c r="K81" i="3"/>
  <c r="N71" i="1" s="1"/>
  <c r="J64" i="1"/>
  <c r="E26" i="3"/>
  <c r="G84" i="3"/>
  <c r="E30" i="3"/>
  <c r="G88" i="3"/>
  <c r="E27" i="3"/>
  <c r="G85" i="3"/>
  <c r="J68" i="1"/>
  <c r="E86" i="3"/>
  <c r="F68" i="1" s="1"/>
  <c r="J69" i="1"/>
  <c r="E87" i="3"/>
  <c r="F69" i="1" s="1"/>
  <c r="G23" i="3"/>
  <c r="H49" i="8"/>
  <c r="J65" i="1"/>
  <c r="E83" i="3"/>
  <c r="F65" i="1" s="1"/>
  <c r="I23" i="3"/>
  <c r="I82" i="3"/>
  <c r="E23" i="3" l="1"/>
  <c r="L64" i="1"/>
  <c r="I81" i="3"/>
  <c r="L71" i="1" s="1"/>
  <c r="J67" i="1"/>
  <c r="E85" i="3"/>
  <c r="F67" i="1" s="1"/>
  <c r="J70" i="1"/>
  <c r="E88" i="3"/>
  <c r="F70" i="1" s="1"/>
  <c r="J66" i="1"/>
  <c r="E84" i="3"/>
  <c r="F66" i="1" s="1"/>
  <c r="G81" i="3"/>
  <c r="J71" i="1" s="1"/>
  <c r="E82" i="3"/>
  <c r="F64" i="1" l="1"/>
  <c r="E81" i="3"/>
  <c r="F71" i="1" s="1"/>
</calcChain>
</file>

<file path=xl/comments1.xml><?xml version="1.0" encoding="utf-8"?>
<comments xmlns="http://schemas.openxmlformats.org/spreadsheetml/2006/main">
  <authors>
    <author>Автор</author>
  </authors>
  <commentList>
    <comment ref="S82" authorId="0">
      <text>
        <r>
          <rPr>
            <b/>
            <sz val="9"/>
            <color indexed="81"/>
            <rFont val="Tahoma"/>
            <family val="2"/>
            <charset val="204"/>
          </rPr>
          <t>Автор:</t>
        </r>
        <r>
          <rPr>
            <sz val="9"/>
            <color indexed="81"/>
            <rFont val="Tahoma"/>
            <family val="2"/>
            <charset val="204"/>
          </rPr>
          <t xml:space="preserve">
из АЦК</t>
        </r>
      </text>
    </comment>
    <comment ref="S83" authorId="0">
      <text>
        <r>
          <rPr>
            <b/>
            <sz val="9"/>
            <color indexed="81"/>
            <rFont val="Tahoma"/>
            <family val="2"/>
            <charset val="204"/>
          </rPr>
          <t>Автор:</t>
        </r>
        <r>
          <rPr>
            <sz val="9"/>
            <color indexed="81"/>
            <rFont val="Tahoma"/>
            <family val="2"/>
            <charset val="204"/>
          </rPr>
          <t xml:space="preserve">
из АЦК
</t>
        </r>
      </text>
    </comment>
    <comment ref="E88" authorId="0">
      <text>
        <r>
          <rPr>
            <b/>
            <sz val="9"/>
            <color indexed="81"/>
            <rFont val="Tahoma"/>
            <family val="2"/>
            <charset val="204"/>
          </rPr>
          <t>Автор:</t>
        </r>
        <r>
          <rPr>
            <sz val="9"/>
            <color indexed="81"/>
            <rFont val="Tahoma"/>
            <family val="2"/>
            <charset val="204"/>
          </rPr>
          <t xml:space="preserve">
количество учреждений которые оказывают платные услуги 
</t>
        </r>
      </text>
    </comment>
  </commentList>
</comments>
</file>

<file path=xl/comments2.xml><?xml version="1.0" encoding="utf-8"?>
<comments xmlns="http://schemas.openxmlformats.org/spreadsheetml/2006/main">
  <authors>
    <author>Автор</author>
  </authors>
  <commentList>
    <comment ref="C13" authorId="0">
      <text>
        <r>
          <rPr>
            <b/>
            <sz val="9"/>
            <color indexed="81"/>
            <rFont val="Tahoma"/>
            <family val="2"/>
            <charset val="204"/>
          </rPr>
          <t>Автор:</t>
        </r>
        <r>
          <rPr>
            <sz val="9"/>
            <color indexed="81"/>
            <rFont val="Tahoma"/>
            <family val="2"/>
            <charset val="204"/>
          </rPr>
          <t xml:space="preserve">
2023 год согласно отчету, 
2024-2026 г. - мп "развитие образования 2015-2025"</t>
        </r>
      </text>
    </comment>
    <comment ref="C14" authorId="0">
      <text>
        <r>
          <rPr>
            <b/>
            <sz val="9"/>
            <color indexed="81"/>
            <rFont val="Tahoma"/>
            <family val="2"/>
            <charset val="204"/>
          </rPr>
          <t>Автор:</t>
        </r>
        <r>
          <rPr>
            <sz val="9"/>
            <color indexed="81"/>
            <rFont val="Tahoma"/>
            <family val="2"/>
            <charset val="204"/>
          </rPr>
          <t xml:space="preserve">
Показатели сходятся со Стратегией</t>
        </r>
      </text>
    </comment>
    <comment ref="C15" authorId="0">
      <text>
        <r>
          <rPr>
            <b/>
            <sz val="9"/>
            <color indexed="81"/>
            <rFont val="Tahoma"/>
            <family val="2"/>
            <charset val="204"/>
          </rPr>
          <t>Автор:</t>
        </r>
        <r>
          <rPr>
            <sz val="9"/>
            <color indexed="81"/>
            <rFont val="Tahoma"/>
            <family val="2"/>
            <charset val="204"/>
          </rPr>
          <t xml:space="preserve">
Показатели сходятся со Стратегией</t>
        </r>
      </text>
    </comment>
    <comment ref="C16" authorId="0">
      <text>
        <r>
          <rPr>
            <b/>
            <sz val="9"/>
            <color indexed="81"/>
            <rFont val="Tahoma"/>
            <family val="2"/>
            <charset val="204"/>
          </rPr>
          <t>Автор:</t>
        </r>
        <r>
          <rPr>
            <sz val="9"/>
            <color indexed="81"/>
            <rFont val="Tahoma"/>
            <family val="2"/>
            <charset val="204"/>
          </rPr>
          <t xml:space="preserve">
Показатели сходятся со Стратегией</t>
        </r>
      </text>
    </comment>
    <comment ref="C17" authorId="0">
      <text>
        <r>
          <rPr>
            <b/>
            <sz val="9"/>
            <color indexed="81"/>
            <rFont val="Tahoma"/>
            <family val="2"/>
            <charset val="204"/>
          </rPr>
          <t>Автор:</t>
        </r>
        <r>
          <rPr>
            <sz val="9"/>
            <color indexed="81"/>
            <rFont val="Tahoma"/>
            <family val="2"/>
            <charset val="204"/>
          </rPr>
          <t xml:space="preserve">
2023 год - согласно отчету,
2024-2026 год - мп "развитие образования" 2015-2025;
-Показатели сходятся со Стратегией</t>
        </r>
      </text>
    </comment>
    <comment ref="C26" authorId="0">
      <text>
        <r>
          <rPr>
            <b/>
            <sz val="9"/>
            <color indexed="81"/>
            <rFont val="Tahoma"/>
            <family val="2"/>
            <charset val="204"/>
          </rPr>
          <t>Автор:</t>
        </r>
        <r>
          <rPr>
            <sz val="9"/>
            <color indexed="81"/>
            <rFont val="Tahoma"/>
            <family val="2"/>
            <charset val="204"/>
          </rPr>
          <t xml:space="preserve">
Показатель скорректирован на основании отчета о релизации муниципальной программы "Развитие образования" на 2015 - 2025 годы" по состоянию на 31.12.2023 
</t>
        </r>
      </text>
    </comment>
  </commentList>
</comments>
</file>

<file path=xl/comments3.xml><?xml version="1.0" encoding="utf-8"?>
<comments xmlns="http://schemas.openxmlformats.org/spreadsheetml/2006/main">
  <authors>
    <author>Автор</author>
  </authors>
  <commentList>
    <comment ref="P46" authorId="0">
      <text>
        <r>
          <rPr>
            <b/>
            <sz val="9"/>
            <color indexed="81"/>
            <rFont val="Tahoma"/>
            <family val="2"/>
            <charset val="204"/>
          </rPr>
          <t>Автор:</t>
        </r>
        <r>
          <rPr>
            <sz val="9"/>
            <color indexed="81"/>
            <rFont val="Tahoma"/>
            <family val="2"/>
            <charset val="204"/>
          </rPr>
          <t xml:space="preserve">
род плата</t>
        </r>
      </text>
    </comment>
    <comment ref="P55" authorId="0">
      <text>
        <r>
          <rPr>
            <b/>
            <sz val="9"/>
            <color indexed="81"/>
            <rFont val="Tahoma"/>
            <family val="2"/>
            <charset val="204"/>
          </rPr>
          <t>Автор:</t>
        </r>
        <r>
          <rPr>
            <sz val="9"/>
            <color indexed="81"/>
            <rFont val="Tahoma"/>
            <family val="2"/>
            <charset val="204"/>
          </rPr>
          <t xml:space="preserve">
внебюджет 910</t>
        </r>
      </text>
    </comment>
  </commentList>
</comments>
</file>

<file path=xl/comments4.xml><?xml version="1.0" encoding="utf-8"?>
<comments xmlns="http://schemas.openxmlformats.org/spreadsheetml/2006/main">
  <authors>
    <author>Автор</author>
  </authors>
  <commentList>
    <comment ref="E123" authorId="0">
      <text>
        <r>
          <rPr>
            <b/>
            <sz val="9"/>
            <color indexed="81"/>
            <rFont val="Tahoma"/>
            <family val="2"/>
            <charset val="204"/>
          </rPr>
          <t>Автор:</t>
        </r>
        <r>
          <rPr>
            <sz val="9"/>
            <color indexed="81"/>
            <rFont val="Tahoma"/>
            <family val="2"/>
            <charset val="204"/>
          </rPr>
          <t xml:space="preserve">
дети в пристройках из МЗ
</t>
        </r>
      </text>
    </comment>
  </commentList>
</comments>
</file>

<file path=xl/comments5.xml><?xml version="1.0" encoding="utf-8"?>
<comments xmlns="http://schemas.openxmlformats.org/spreadsheetml/2006/main">
  <authors>
    <author>Автор</author>
  </authors>
  <commentList>
    <comment ref="C12" authorId="0">
      <text>
        <r>
          <rPr>
            <b/>
            <sz val="9"/>
            <color indexed="81"/>
            <rFont val="Tahoma"/>
            <family val="2"/>
            <charset val="204"/>
          </rPr>
          <t>Автор:</t>
        </r>
        <r>
          <rPr>
            <sz val="9"/>
            <color indexed="81"/>
            <rFont val="Tahoma"/>
            <family val="2"/>
            <charset val="204"/>
          </rPr>
          <t xml:space="preserve">
Согласно 796 СЭР (среднесочный период 2 вариант 2024-2026) и 2023 в соответствии с отчетом за 2023 г.
</t>
        </r>
      </text>
    </comment>
    <comment ref="C13" authorId="0">
      <text>
        <r>
          <rPr>
            <b/>
            <sz val="9"/>
            <color indexed="81"/>
            <rFont val="Tahoma"/>
            <family val="2"/>
            <charset val="204"/>
          </rPr>
          <t>Автор:</t>
        </r>
        <r>
          <rPr>
            <sz val="9"/>
            <color indexed="81"/>
            <rFont val="Tahoma"/>
            <family val="2"/>
            <charset val="204"/>
          </rPr>
          <t xml:space="preserve">
2023 в соответствии с отчетом за 2023 г.</t>
        </r>
      </text>
    </comment>
    <comment ref="C14" authorId="0">
      <text>
        <r>
          <rPr>
            <b/>
            <sz val="9"/>
            <color indexed="81"/>
            <rFont val="Tahoma"/>
            <family val="2"/>
            <charset val="204"/>
          </rPr>
          <t>Автор:</t>
        </r>
        <r>
          <rPr>
            <sz val="9"/>
            <color indexed="81"/>
            <rFont val="Tahoma"/>
            <family val="2"/>
            <charset val="204"/>
          </rPr>
          <t xml:space="preserve">
2023 в соответствии с отчетом за 2023 г.
Показатели сходятся со Стратегией</t>
        </r>
      </text>
    </comment>
    <comment ref="C15" authorId="0">
      <text>
        <r>
          <rPr>
            <b/>
            <sz val="9"/>
            <color indexed="81"/>
            <rFont val="Tahoma"/>
            <family val="2"/>
            <charset val="204"/>
          </rPr>
          <t>Автор:</t>
        </r>
        <r>
          <rPr>
            <sz val="9"/>
            <color indexed="81"/>
            <rFont val="Tahoma"/>
            <family val="2"/>
            <charset val="204"/>
          </rPr>
          <t xml:space="preserve">
2023 в соответствии с отчетом за 2023 г.</t>
        </r>
      </text>
    </comment>
    <comment ref="C16" authorId="0">
      <text>
        <r>
          <rPr>
            <b/>
            <sz val="9"/>
            <color indexed="81"/>
            <rFont val="Tahoma"/>
            <family val="2"/>
            <charset val="204"/>
          </rPr>
          <t>Автор:</t>
        </r>
        <r>
          <rPr>
            <sz val="9"/>
            <color indexed="81"/>
            <rFont val="Tahoma"/>
            <family val="2"/>
            <charset val="204"/>
          </rPr>
          <t xml:space="preserve">
2023 в соответствии с отчетом за 2023 г.
Показатели сходятся со Стратегией</t>
        </r>
      </text>
    </comment>
    <comment ref="C17" authorId="0">
      <text>
        <r>
          <rPr>
            <b/>
            <sz val="9"/>
            <color indexed="81"/>
            <rFont val="Tahoma"/>
            <family val="2"/>
            <charset val="204"/>
          </rPr>
          <t>Автор:</t>
        </r>
        <r>
          <rPr>
            <sz val="9"/>
            <color indexed="81"/>
            <rFont val="Tahoma"/>
            <family val="2"/>
            <charset val="204"/>
          </rPr>
          <t xml:space="preserve">
Показатели сходятся со Стратегией</t>
        </r>
      </text>
    </comment>
    <comment ref="C18" authorId="0">
      <text>
        <r>
          <rPr>
            <b/>
            <sz val="9"/>
            <color indexed="81"/>
            <rFont val="Tahoma"/>
            <family val="2"/>
            <charset val="204"/>
          </rPr>
          <t>Автор:</t>
        </r>
        <r>
          <rPr>
            <sz val="9"/>
            <color indexed="81"/>
            <rFont val="Tahoma"/>
            <family val="2"/>
            <charset val="204"/>
          </rPr>
          <t xml:space="preserve">
Согласно 796 СЭР (среднесочный период 2 вариант 2024-2026) и 2023 в соответствии с отчетом за 2023 г.
</t>
        </r>
      </text>
    </comment>
    <comment ref="C23" authorId="0">
      <text>
        <r>
          <rPr>
            <b/>
            <sz val="9"/>
            <color indexed="81"/>
            <rFont val="Tahoma"/>
            <family val="2"/>
            <charset val="204"/>
          </rPr>
          <t>Автор:</t>
        </r>
        <r>
          <rPr>
            <sz val="9"/>
            <color indexed="81"/>
            <rFont val="Tahoma"/>
            <family val="2"/>
            <charset val="204"/>
          </rPr>
          <t xml:space="preserve">
2023 в соответствии с отчетом за 2023 г.</t>
        </r>
      </text>
    </comment>
    <comment ref="C27" authorId="0">
      <text>
        <r>
          <rPr>
            <b/>
            <sz val="9"/>
            <color indexed="81"/>
            <rFont val="Tahoma"/>
            <family val="2"/>
            <charset val="204"/>
          </rPr>
          <t>Автор:</t>
        </r>
        <r>
          <rPr>
            <sz val="9"/>
            <color indexed="81"/>
            <rFont val="Tahoma"/>
            <family val="2"/>
            <charset val="204"/>
          </rPr>
          <t xml:space="preserve">
2023 - на основании отчета 
2024-2026 - мп "развитие образования 2015-2025"</t>
        </r>
      </text>
    </comment>
    <comment ref="C28" authorId="0">
      <text>
        <r>
          <rPr>
            <b/>
            <sz val="9"/>
            <color indexed="81"/>
            <rFont val="Tahoma"/>
            <family val="2"/>
            <charset val="204"/>
          </rPr>
          <t>Автор:</t>
        </r>
        <r>
          <rPr>
            <sz val="9"/>
            <color indexed="81"/>
            <rFont val="Tahoma"/>
            <family val="2"/>
            <charset val="204"/>
          </rPr>
          <t xml:space="preserve">
2023 - на основании отчета</t>
        </r>
      </text>
    </comment>
    <comment ref="G28" authorId="0">
      <text>
        <r>
          <rPr>
            <b/>
            <sz val="9"/>
            <color indexed="81"/>
            <rFont val="Tahoma"/>
            <family val="2"/>
            <charset val="204"/>
          </rPr>
          <t>Автор:</t>
        </r>
        <r>
          <rPr>
            <sz val="9"/>
            <color indexed="81"/>
            <rFont val="Tahoma"/>
            <family val="2"/>
            <charset val="204"/>
          </rPr>
          <t xml:space="preserve">
5 учреждений срок ремонта, которых сдвину с 2023 на 2024 год</t>
        </r>
      </text>
    </comment>
  </commentList>
</comments>
</file>

<file path=xl/comments6.xml><?xml version="1.0" encoding="utf-8"?>
<comments xmlns="http://schemas.openxmlformats.org/spreadsheetml/2006/main">
  <authors>
    <author>Автор</author>
  </authors>
  <commentList>
    <comment ref="E77" authorId="0">
      <text>
        <r>
          <rPr>
            <b/>
            <sz val="9"/>
            <color indexed="81"/>
            <rFont val="Tahoma"/>
            <family val="2"/>
            <charset val="204"/>
          </rPr>
          <t>Автор:</t>
        </r>
        <r>
          <rPr>
            <sz val="9"/>
            <color indexed="81"/>
            <rFont val="Tahoma"/>
            <family val="2"/>
            <charset val="204"/>
          </rPr>
          <t xml:space="preserve">
6 ДО , 3  УФК</t>
        </r>
      </text>
    </comment>
  </commentList>
</comments>
</file>

<file path=xl/comments7.xml><?xml version="1.0" encoding="utf-8"?>
<comments xmlns="http://schemas.openxmlformats.org/spreadsheetml/2006/main">
  <authors>
    <author>Автор</author>
  </authors>
  <commentList>
    <comment ref="G13" authorId="0">
      <text>
        <r>
          <rPr>
            <b/>
            <sz val="9"/>
            <color indexed="81"/>
            <rFont val="Tahoma"/>
            <family val="2"/>
            <charset val="204"/>
          </rPr>
          <t>Автор:</t>
        </r>
        <r>
          <rPr>
            <sz val="9"/>
            <color indexed="81"/>
            <rFont val="Tahoma"/>
            <family val="2"/>
            <charset val="204"/>
          </rPr>
          <t xml:space="preserve">
66+59+15+2+3</t>
        </r>
      </text>
    </comment>
  </commentList>
</comments>
</file>

<file path=xl/comments8.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Показатели сходятся со Стратегией</t>
        </r>
      </text>
    </comment>
  </commentList>
</comments>
</file>

<file path=xl/sharedStrings.xml><?xml version="1.0" encoding="utf-8"?>
<sst xmlns="http://schemas.openxmlformats.org/spreadsheetml/2006/main" count="5285" uniqueCount="826">
  <si>
    <t>МУНИЦИПАЛЬНАЯ ПРОГРАММА «РАЗВИТИЕ ОБРАЗОВАНИЯ» НА 2024-2030 ГОДЫ</t>
  </si>
  <si>
    <t>I. ПАСПОРТ МУНИЦИПАЛЬНОЙ ПРОГРАММЫ</t>
  </si>
  <si>
    <t>«Развитие образования» на 2024-2030 годы</t>
  </si>
  <si>
    <t>Правовой акт, являющийся основанием для разработки муниципальной программы</t>
  </si>
  <si>
    <t>Куратор муниципальной программы</t>
  </si>
  <si>
    <t>Заместитель Мэра Города Томска по социальной политике</t>
  </si>
  <si>
    <t>Ответственный исполнитель муниципальной программы</t>
  </si>
  <si>
    <t>Департамент образования администрации Города Томска</t>
  </si>
  <si>
    <t>Соисполнители</t>
  </si>
  <si>
    <t>Участники</t>
  </si>
  <si>
    <t>Наименование стратегической цели (целевого вектора) развития Города Томска</t>
  </si>
  <si>
    <t>Наименование стратегической задачи развития Города Томска</t>
  </si>
  <si>
    <t>Цель и задачи муниципальной программы</t>
  </si>
  <si>
    <t>Цель: обеспечение доступного и качественного образования в соответствии с запросами населения и перспективными задачами развития города Томска, Томской области и Российской Федерации.</t>
  </si>
  <si>
    <t>Задача 2: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</si>
  <si>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3: организация каникулярного отдыха и занятости детей.</t>
  </si>
  <si>
    <t>Задача 4: организация и обеспечение эффективного функционирования и развития сферы образования.</t>
  </si>
  <si>
    <t>Задача 5: создание условий для предоставления детям города Томска общего и дополнительного образования.</t>
  </si>
  <si>
    <t xml:space="preserve">Задача 6: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в муниципальных образовательных учреждениях. </t>
  </si>
  <si>
    <t>Задача 7: организация предоставления качественного дополнительного образования детям в городе Томске.</t>
  </si>
  <si>
    <t>Показатели цели муниципальной программы, единицы измерения</t>
  </si>
  <si>
    <t>Год разработки программы - 2023 год</t>
  </si>
  <si>
    <t>2024 год</t>
  </si>
  <si>
    <t>2025 год</t>
  </si>
  <si>
    <t>2026 год</t>
  </si>
  <si>
    <t>2027 год</t>
  </si>
  <si>
    <t>2028 год</t>
  </si>
  <si>
    <t xml:space="preserve"> 2029 год</t>
  </si>
  <si>
    <t>2030 год</t>
  </si>
  <si>
    <t>в соответствии с потребностью</t>
  </si>
  <si>
    <t>в соответствии с утвержденным финансированием</t>
  </si>
  <si>
    <t>Показатели задач муниципальной программы, единицы измерения</t>
  </si>
  <si>
    <t>Задача 3: организация каникулярного отдыха и занятости детей</t>
  </si>
  <si>
    <t>Объемы и источники финансирования муниципальной программы (с разбивкой по годам, тыс. рублей)</t>
  </si>
  <si>
    <t>Годы:</t>
  </si>
  <si>
    <t>Всего по источникам:</t>
  </si>
  <si>
    <t xml:space="preserve">местный бюджет </t>
  </si>
  <si>
    <t>федеральный бюджет</t>
  </si>
  <si>
    <t>областной бюджет</t>
  </si>
  <si>
    <t>потребность</t>
  </si>
  <si>
    <t>утверждено</t>
  </si>
  <si>
    <t>2029 год</t>
  </si>
  <si>
    <t>Итого</t>
  </si>
  <si>
    <t xml:space="preserve">Сроки реализации муниципальной программы </t>
  </si>
  <si>
    <t>2024 - 2030 годы</t>
  </si>
  <si>
    <t>1) Функционирование и развитие дошкольного образования.</t>
  </si>
  <si>
    <t>2) Функционирование и развитие начального общего, основного общего, среднего общего образования.</t>
  </si>
  <si>
    <t>3) Организация отдыха детей в каникулярное время.</t>
  </si>
  <si>
    <t>4) Сопровождение функционирования и развития сферы образования.</t>
  </si>
  <si>
    <t>5) Строительство, реконструкция, капитальный ремонт объектов образования.</t>
  </si>
  <si>
    <t>6) Организация и обеспечение эффективного функционирования сети учреждений образования.</t>
  </si>
  <si>
    <t>Организация управления муниципальной программой и контроль за её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</si>
  <si>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</si>
  <si>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</si>
  <si>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</si>
  <si>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 xml:space="preserve">          Департамент образования администрации Города Томска осуществляет руководство и текущее управление реализацией муниципальной программы, координирует деятельность ее соисполнителей (департамент капитального строительства администрации Города Томска,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 и участников (муниципальные учреждения, в отношении которых функции и полномочия учредителя осуществляют департамент образования администрации Города Томска, департамент капитального строительства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 а также частные дошкольные образовательные организации, осуществляющие предоставление дошкольного образования,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программы.
          Департамент образования администрации Города Томска организует постоянное взаимодействие с департаментом капитального строительства администрации Города Томска, управлением физической культуры и спорта администрации Города Томска и департаментом управления муниципальной собственностью администрации Города Томска по вопросам:
          а) обеспечения своевременного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внесения изменений в муниципальную программу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б) своевременной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подготовки отчетов о ходе реализации муниципальной программы;
          в)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Ответственность за реализацию муниципальной программы, достижение показателей цели и задач несет департамент образования администрации Города Томска. 
          Департамент образования администрации Города Томска, департамент капитального строительства администрации Города Томска, управление физической культуры и спорта администрации Города Томска и департамент управления муниципальной собственностью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Департамент капитального строительства администрации Города Томска, управление физической культуры и спорта администрации Города Томска и департамент управления муниципальной собственностью администрации Города Томска ежегодно в срок до 30 января года, следующего за отчетным, представляют в департамент образования администрации Города Томска отчеты о реализации, соответственно, мероприятий и подпрограммы, по которым они являются ответственными исполнителями, по итогам отчетного года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Департамент образования администрации Города Томска ежегодно в срок до 10 февраля года, следующего за отчетным, представляет в управление экономического развития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в срок до 10 марта года, следующего за отчетным, департамент образования администрации Города Томска представляет в управление экономического развития администрации Города Томска, департамент финансов администрации Города Томска и в Счетную палату Города Томска итоговый отчет о реализации настоящей муниципальной программы по итогам отчетного года.</t>
  </si>
  <si>
    <t>№</t>
  </si>
  <si>
    <t>Цель, задачи муниципальной программы</t>
  </si>
  <si>
    <t>Наименование показателей целей, задач муниципальной 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</si>
  <si>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</si>
  <si>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</si>
  <si>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Плановые значения показателей по годам реализации муниципальной программы</t>
  </si>
  <si>
    <t>2018 год</t>
  </si>
  <si>
    <t>2019 год</t>
  </si>
  <si>
    <t>2020 год</t>
  </si>
  <si>
    <t>2021 год</t>
  </si>
  <si>
    <t>2022 год</t>
  </si>
  <si>
    <t>Цель муниципальной программы: обеспечение доступного и качественного образования в соответствии с запросами населения и перспективными задачами развития города Томска, Томской области и Российской Федерации.</t>
  </si>
  <si>
    <t>Доля обучающихся, не получивших аттестат об основном общем образовании (от общей численности выпускников 9-х классов), %</t>
  </si>
  <si>
    <t>ведомственная статистика ДО</t>
  </si>
  <si>
    <t>ДО, начальник ДО; отдел по дополнительному образованию детей ДО, начальник отдела по дополнительному образованию детей ДО</t>
  </si>
  <si>
    <t>-</t>
  </si>
  <si>
    <t>Уровень заработной платы педагогических работников муниципальных общеобразовательных учреждений, % от установленного в соответствии с Соглашениями с Томской областью уровня заработной платы</t>
  </si>
  <si>
    <t>периодическая отчетность</t>
  </si>
  <si>
    <t>ДО, начальник ДО, заместитель начальника по экономике образования ДО</t>
  </si>
  <si>
    <t>Уровень заработной платы педагогических работников муниципальных дошкольных образовательных учреждений, % от установленного в соответствии с Соглашениями с Томской областью уровня заработной платы</t>
  </si>
  <si>
    <t>Уровень заработной платы педагогических работников муниципальных образовательных учреждений дополнительного образования детей, % от установленного в соответствии с Соглашениями с Томской областью уровня заработной платы</t>
  </si>
  <si>
    <t>Доля населения, положительно оценивающего уровень  общего образования, % от числа опрошенных</t>
  </si>
  <si>
    <t>статистические данные</t>
  </si>
  <si>
    <t>ДО, начальник ДО</t>
  </si>
  <si>
    <t>учет</t>
  </si>
  <si>
    <t>ДО, начальник ДО, заместитель начальника ДО</t>
  </si>
  <si>
    <t>ДО, начальник ДО; ДКС, начальник ДКС</t>
  </si>
  <si>
    <t>1.1</t>
  </si>
  <si>
    <t>Комитет по дошкольному образованию ДО</t>
  </si>
  <si>
    <t>1.2</t>
  </si>
  <si>
    <t>Комитет по общему образованию ДО</t>
  </si>
  <si>
    <t>1.3</t>
  </si>
  <si>
    <t>Задача 3 муниципальной программы: организация каникулярного отдыха и занятости детей.</t>
  </si>
  <si>
    <t>Отдел обеспечения деятельности учреждений ДО</t>
  </si>
  <si>
    <t>1.4</t>
  </si>
  <si>
    <t>Отдел по дополнительному образованию детей ДО</t>
  </si>
  <si>
    <t>МАУ ИМЦ г. Томска</t>
  </si>
  <si>
    <t>МБУ ПМПК г. Томска</t>
  </si>
  <si>
    <t>МБУ ЦБ ДО, МБУ ЦБ ДОУ, МБУ ЦБ МООУ</t>
  </si>
  <si>
    <t>1.5</t>
  </si>
  <si>
    <t>расчетная величина</t>
  </si>
  <si>
    <t>ДО</t>
  </si>
  <si>
    <t>Задача 7 муниципальной программы: организация предоставления качественного дополнительного образования детям в городе Томске.</t>
  </si>
  <si>
    <t>РЕСУРСНОЕ ОБЕСПЕЧЕНИЕ МУНИЦИПАЛЬНОЙ ПРОГРАММЫ</t>
  </si>
  <si>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</si>
  <si>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</si>
  <si>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</si>
  <si>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</si>
  <si>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</si>
  <si>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</si>
  <si>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</si>
  <si>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</si>
  <si>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</si>
  <si>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план</t>
  </si>
  <si>
    <t>1</t>
  </si>
  <si>
    <t>ВСЕГО ПО ЗАДАЧЕ 1</t>
  </si>
  <si>
    <t>всего</t>
  </si>
  <si>
    <t>2</t>
  </si>
  <si>
    <t>ВСЕГО ПО ЗАДАЧЕ 2</t>
  </si>
  <si>
    <t>3</t>
  </si>
  <si>
    <t>ВСЕГО ПО ЗАДАЧЕ 3</t>
  </si>
  <si>
    <t>Департамент образования администрации Города Томска, управление физической культуры и спорта администрации Города Томска</t>
  </si>
  <si>
    <t>4</t>
  </si>
  <si>
    <t>Задача 4 муниципальной программы: организация и обеспечение  функционирования и развития сферы образования.</t>
  </si>
  <si>
    <t>ВСЕГО ПО ЗАДАЧЕ 4</t>
  </si>
  <si>
    <t>Департамент образования администрации Города Томска, управление культуры администрации Города Томска</t>
  </si>
  <si>
    <t>5</t>
  </si>
  <si>
    <t xml:space="preserve">Задача 5 муниципальной программы: создание условий для предоставления детям города Томска общего и дополнительного образования. </t>
  </si>
  <si>
    <t>ВСЕГО ПО ЗАДАЧЕ 5</t>
  </si>
  <si>
    <t>6</t>
  </si>
  <si>
    <t>ВСЕГО ПО ЗАДАЧЕ 6</t>
  </si>
  <si>
    <t>7</t>
  </si>
  <si>
    <t>ВСЕГО ПО ЗАДАЧЕ 7</t>
  </si>
  <si>
    <t>ВСЕГО ПО ПРОГРАММЕ</t>
  </si>
  <si>
    <t xml:space="preserve">V. ИНФОРМАЦИЯ О НАЛОГОВЫХ РАСХОДАХ МУНИЦИПАЛЬНОГО ОБРАЗОВАНИЯ «ГОРОД ТОМСК»
</t>
  </si>
  <si>
    <t>№ п/п</t>
  </si>
  <si>
    <t>Наименование налога, по которому предусматриваются налоговые льготы</t>
  </si>
  <si>
    <t>Наименование налогового расхода (налоговой льготы)</t>
  </si>
  <si>
    <t>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t>
  </si>
  <si>
    <t>Куратор налогового расхода</t>
  </si>
  <si>
    <t>1.</t>
  </si>
  <si>
    <t>2.</t>
  </si>
  <si>
    <t>IV. ПОДПРОГРАММЫ</t>
  </si>
  <si>
    <t>I. ПАСПОРТ ПОДПРОГРАММЫ 1</t>
  </si>
  <si>
    <t>Куратор подпрограммы</t>
  </si>
  <si>
    <t>Ответственный исполнитель подпрограммы</t>
  </si>
  <si>
    <t>отсутствуют</t>
  </si>
  <si>
    <t>Цель подпрограммы (соответствует  задаче  муниципальной программы)</t>
  </si>
  <si>
    <t>Задачи подпрограммы</t>
  </si>
  <si>
    <t>Показатели цели подпрограммы, единицы измерения</t>
  </si>
  <si>
    <t>Показатели задач подпрограммы, единицы измерения</t>
  </si>
  <si>
    <t>Объемы и источники финансирования подпрограммы (с разбивкой по годам, тыс. рублей)</t>
  </si>
  <si>
    <t>Сроки реализации подпрограммы</t>
  </si>
  <si>
    <t>2024 -2030 годы</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</si>
  <si>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</si>
  <si>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</si>
  <si>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</si>
  <si>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II. АНАЛИЗ ТЕКУЩЕЙ СИТУАЦИИ</t>
  </si>
  <si>
    <t>III. ЦЕЛИ, ЗАДАЧИ, ПОКАЗАТЕЛИ ПОДПРОГРАММЫ</t>
  </si>
  <si>
    <t>IV. ПЕРЕЧЕНЬ МЕРОПРИЯТИЙ И ЭКОНОМИЧЕСКОЕ ОБОСНОВАНИЕ</t>
  </si>
  <si>
    <t>Таблица 2 - Обоснование потребности в необходимых ресурсах</t>
  </si>
  <si>
    <t>№ пп</t>
  </si>
  <si>
    <t>Программные мероприятия</t>
  </si>
  <si>
    <t>Объем в натуральных показателях</t>
  </si>
  <si>
    <t>Прогнозируемый средний расход на единицу объема, тыс. рублей</t>
  </si>
  <si>
    <t>Плановая потребность в средствах, тыс. рублей</t>
  </si>
  <si>
    <t>Ед. изм.</t>
  </si>
  <si>
    <t>Доведение муниципального задания на оказание муниципальных услуг (выполнение работ) по предоставлению образования по общеобразовательным программам дошкольного образования дошкольным образовательным учреждениям города Томска</t>
  </si>
  <si>
    <t>Кол-во 
воспитанников</t>
  </si>
  <si>
    <t>Кол-во молодых воспитателей</t>
  </si>
  <si>
    <t>Кол-во учреждений</t>
  </si>
  <si>
    <t>2.1</t>
  </si>
  <si>
    <t>Укрепление материально-технической базы дошкольных образовательных учреждений</t>
  </si>
  <si>
    <t>2.2</t>
  </si>
  <si>
    <t>2.3</t>
  </si>
  <si>
    <t>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инженерно-технического оборудования противопожарного назначения</t>
  </si>
  <si>
    <t>2.4</t>
  </si>
  <si>
    <t>2.5</t>
  </si>
  <si>
    <t xml:space="preserve">Субсидии бюджетным и автономным  учреждениям на реализацию муниципальных программ </t>
  </si>
  <si>
    <t>3.1</t>
  </si>
  <si>
    <t>V. МЕХАНИЗМЫ УПРАВЛЕНИЯ И КОНТРОЛЯ ПОДПРОГРАММОЙ</t>
  </si>
  <si>
    <t>ПЕРЕЧЕНЬ МЕРОПРИЯТИЙ И РЕСУРСНОЕ ОБЕСПЕЧЕНИЕ ПОДПРОГРАММЫ 1</t>
  </si>
  <si>
    <t xml:space="preserve">Код бюджетной классификации (КЦСР, КВР)
</t>
  </si>
  <si>
    <t>Уровень приоритетности мероприятий</t>
  </si>
  <si>
    <t>1.1.1</t>
  </si>
  <si>
    <t>I</t>
  </si>
  <si>
    <t>Первый уровень приоритетности</t>
  </si>
  <si>
    <t>1.1.1.1</t>
  </si>
  <si>
    <t>Ж</t>
  </si>
  <si>
    <t>1.1.1.2</t>
  </si>
  <si>
    <t>З</t>
  </si>
  <si>
    <t>1.1.1.3</t>
  </si>
  <si>
    <t>Л</t>
  </si>
  <si>
    <t xml:space="preserve">Итого по задаче 1 </t>
  </si>
  <si>
    <t>1.2.1</t>
  </si>
  <si>
    <t>К</t>
  </si>
  <si>
    <t>Е</t>
  </si>
  <si>
    <t>Предоставление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t>
  </si>
  <si>
    <t>И</t>
  </si>
  <si>
    <t>Итого по задаче 2</t>
  </si>
  <si>
    <t>ВСЕГО ПО ПОДПРОГРАММЕ 1</t>
  </si>
  <si>
    <t>Наименование показателей целей, задач, мероприятий подпрограммы (единицы измерения)</t>
  </si>
  <si>
    <t>Фактическое значение показателей на момент разработки муниципальной программы – 2023 год</t>
  </si>
  <si>
    <t>Комитет по дошкольному образованию департамента образования администрации Города Томска</t>
  </si>
  <si>
    <t>МАУ ИМЦ, Комитет по дошкольному образованию департамента образования администрации Города Томска</t>
  </si>
  <si>
    <t>ведомственная статистика</t>
  </si>
  <si>
    <t>Отдел обеспечения деятельности учреждений департамента образования администрации Города Томска</t>
  </si>
  <si>
    <t>бухгалтерская отчетность или финансовая отчетность,</t>
  </si>
  <si>
    <t>1.3.1</t>
  </si>
  <si>
    <t>В</t>
  </si>
  <si>
    <t>Итого по задаче 3</t>
  </si>
  <si>
    <t>Основное мероприятие «Оказание услуг по программам дошкольного образования детей и создание условий для стабильного функционирования и устойчивого развития системы дошкольного образования в городе Томске» (решается в рамках задачи 1-2)</t>
  </si>
  <si>
    <t>внебюджетные источники</t>
  </si>
  <si>
    <t>I. ПАСПОРТ ПОДПРОГРАММЫ 2</t>
  </si>
  <si>
    <t>Муниципальные общеобразовательные учреждения,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администрации Города Томска, и, кроме того,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t>
  </si>
  <si>
    <t>Основное мероприятие: «Реализация регионального проекта «Патриотическое воспитание граждан Российской Федерации» национального проекта «Образование» (решается в рамках задачи 6)</t>
  </si>
  <si>
    <t>Таблица 1 – Показатели социально-экономического развития муниципального образования «Город Томск» в отрасли «Образование»</t>
  </si>
  <si>
    <t>Количество общеобразовательных учреждений, всего</t>
  </si>
  <si>
    <t>в т.ч. Муниципальных</t>
  </si>
  <si>
    <t>Численность детей в возрасте от 7 до 18 лет, получающих услуги общего образования</t>
  </si>
  <si>
    <t xml:space="preserve">в т.ч. в муниципальных учреждениях </t>
  </si>
  <si>
    <t>Удельный вес учащихся, занимающихся в первую смену в дневных учреждениях общего образования (на начало года)</t>
  </si>
  <si>
    <t>в том числе:           городская местность</t>
  </si>
  <si>
    <t xml:space="preserve">                             сельская местность</t>
  </si>
  <si>
    <t>Удельный вес лиц, сдавших единый государственный экзамен, в числе выпускников общеобразовательных муниципальных учреждений, участвовавших в едином государственном экзамене</t>
  </si>
  <si>
    <t>в т.ч. находятся в аварийном состоянии</t>
  </si>
  <si>
    <t>Кол-во обучающихся</t>
  </si>
  <si>
    <t>Выплата ежемесячной стипендии Губернатора Томской области молодым учителям муниципальных образовательных учреждений Томской области</t>
  </si>
  <si>
    <t>Кол-во стипендиатов</t>
  </si>
  <si>
    <t>Организация системы выявления, сопровождения одаренных детей</t>
  </si>
  <si>
    <t>Кол-во выпускников</t>
  </si>
  <si>
    <t>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t>
  </si>
  <si>
    <t>Обеспечение бесплатным питанием отдельных категорий обучающихся муниципальных образовательных учреждений</t>
  </si>
  <si>
    <t>4.1</t>
  </si>
  <si>
    <t>Кол-во зданий</t>
  </si>
  <si>
    <t>5.1</t>
  </si>
  <si>
    <t>6.1</t>
  </si>
  <si>
    <t>Кол-во ставок советников</t>
  </si>
  <si>
    <t>ПЕРЕЧЕНЬ МЕРОПРИЯТИЙ И РЕСУРСНОЕ ОБЕСПЕЧЕНИЕ ПОДПРОГРАММЫ 2</t>
  </si>
  <si>
    <t>Основное мероприятие «Оказание услуг по предоставлению общего образования в общеобразовательных учреждениях и создание оптимальных условий для реализации образовательных программ общего образования в общеобразовательных учреждениях» (решается в рамках задачи 1-2)</t>
  </si>
  <si>
    <t>Основное мероприятие «Реализация регионального проекта «Цифровая образовательная среда» национального проекта «Образование» (решается в рамках задачи 3)</t>
  </si>
  <si>
    <t>Основное мероприятие «Реализация регионального проекта «Современная школа» национального проекта «Образование» (решается в рамках задачи  4-5)</t>
  </si>
  <si>
    <t>1.6</t>
  </si>
  <si>
    <t>ВСЕГО ПО ПОДПРОГРАММЕ 2</t>
  </si>
  <si>
    <t>(1) категории обучающихся, которым предоставляется бесплатное питание, закреплены в разделе 9 решения Думы Города Томска от 21.12.2010 №55</t>
  </si>
  <si>
    <t>I. ПАСПОРТ ПОДПРОГРАММЫ 3</t>
  </si>
  <si>
    <t>Управление физической культуры и спорта администрации Города Томска</t>
  </si>
  <si>
    <t>Муниципальные учреждения, в отношении которых функции и полномочия учредителя осуществляет департамент образования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t>
  </si>
  <si>
    <t>Цель: организация каникулярного отдыха и занятости детей.</t>
  </si>
  <si>
    <t xml:space="preserve">  Основное мероприятие «Организация каникулярного отдыха детей в лагерях различных типов и видов» (решается в рамках задач 1-2)</t>
  </si>
  <si>
    <t>Управление физической культуры и спорта администрации Города Томска, департамент образования администрации Города Томска</t>
  </si>
  <si>
    <t>Таблица 1 - Обоснование потребности в необходимых ресурсах</t>
  </si>
  <si>
    <t>Кол-во детей</t>
  </si>
  <si>
    <t>Кол-во лагерей</t>
  </si>
  <si>
    <t>ПЕРЕЧЕНЬ МЕРОПРИЯТИЙ И РЕСУРСНОЕ ОБЕСПЕЧЕНИЕ ПОДПРОГРАММЫ 3</t>
  </si>
  <si>
    <t>Цель подпрограммы: организация каникулярного отдыха и занятости детей.</t>
  </si>
  <si>
    <t>оказание муниципальных услуг (выполнение работ) по обеспечению организации отдыха детей в каникулярное время учреждениями, в отношении которых функции и полномочия учредителя выполняет департамент образования администрации Города Томска</t>
  </si>
  <si>
    <t>оказание муниципальных услуг (выполнение работ) по обеспечению организации отдыха детей в каникулярное время учреждениями, в отношении которых функции и полномочия учредителя выполняет управление физической культуры и спорта администрации Города Томска</t>
  </si>
  <si>
    <t>1.1.2</t>
  </si>
  <si>
    <t>Департамент образования администрации Города Томска, Управление физической культуры и спорта администрации Города Томска</t>
  </si>
  <si>
    <t>укрепление материально - технической базы загородных лагерей департамента образования администрации Города Томска, в т.ч.:</t>
  </si>
  <si>
    <t>укрепление материально - технической базы загородных лагерей управления физической культуры и спорта администрации Города Томска</t>
  </si>
  <si>
    <t>1.1.3</t>
  </si>
  <si>
    <t>ВСЕГО ПО ПОДПРОГРАММЕ 3</t>
  </si>
  <si>
    <t>I. ПАСПОРТ ПОДПРОГРАММЫ 4</t>
  </si>
  <si>
    <t>Цель: организация и обеспечение эффективного функционирования и развития сферы образования.</t>
  </si>
  <si>
    <t>Задача 2: информационно-методическое и психолого-медико-педагогическое сопровождение общего и дополнительного образования.</t>
  </si>
  <si>
    <t>Доля образовательных учреждений, охваченных мониторингом обеспеченности учебной литературой, процесса информатизации, а также другими предметами мониторинга по заказу департамента образования (от общего количества муниципальных учреждений, указанных в мониторинговом запросе), %</t>
  </si>
  <si>
    <t>Задача 3: обеспечение эффективного экономического, бухгалтерского сопровождения сферы образования.</t>
  </si>
  <si>
    <t>2024-2030 годы</t>
  </si>
  <si>
    <t xml:space="preserve">                 Процесс первичного выявления осуществляется психолого-медико-педагогическим консилиумом образовательного учреждения (школьным и дошкольным). Второй уровень представлен МБУ ПМПК.
          Основная цель работы МБУ ПМПК – определение условий, обеспечивающих развитие и интеграцию в социум детей-инвалидов, детей с ограниченными возможностями здоровья.
          Структура муниципальной системы образования детей-инвалидов и детей с ограниченными возможностями здоровья обеспечивает координацию и интеграцию усилий различных ведомств, с целью расширения возможностей в удовлетворении особых потребностей детей-инвалидов и детей с ограниченными возможностями здоровья.
          Реализация Подпрограммы с заложенным в ней механизмом финансирования обеспечит эффективное решение проблем диагностики, коррекции и адаптации детей-инвалидов и детей с ограниченными возможностями здоровья, расширения их возможностей в удовлетворении особых образовательных потребностей.
          Деятельность муниципальных учреждений централизованных бухгалтерий по обслуживанию муниципальных образовательных учреждений и департамента образования администрации Города Томска направлена на осуществление экономического планирования, ведения бюджетного, налогового учета, составления отчетности, контроля расходования средств муниципальных учреждений отрасли «Образование».
          Реализация Подпрограммы с заложенным в ней механизмом финансирования обеспечит эффективную финансово – экономическую деятельность департамента образования администрации Города Томска муниципальных образовательных учреждений и муниципальных учреждений, в отношении которых функции и полномочия учредителя осуществляет департамент образования администрации Города Томска.
          К рискам, возникающим в процессе реализации Подпрограммы, относятся возрастание занятости детей в процессе реализации образовательных программ и, как следствие, нехватка времени на участие в общегородских (отраслевых) программах и мероприятиях. Кроме того, изменение требований законодательства как на федеральном, так и на региональном уровнях, может повлечь за собой изменение регламента работы МАУ ИМЦ  и МБУ ПМПК, и, как следствие, невыполнение запланированных мероприятий Подпрограммы, а также всевозрастающее количество отчетных документов в составе экономической, бухгалтерской, статистической и налоговой отчетности может повлечь за собой срыв своевременного предоставления отчетов в соответствующие органы.
          При реализации Подпрограммы для достижения поставленных цели и задач необходимо также учитывать возможные риски социально-экономического, нормативно-правового и операционного характера. В рамках Подпрограммы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</si>
  <si>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Обеспечение деятельности казенных учреждений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</si>
  <si>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Кол-во мероприятий</t>
  </si>
  <si>
    <t>Выплата стипендий</t>
  </si>
  <si>
    <t>Социальные денежные выплаты победителям, призерам, финалистам и участникам конкурсов, соревнований и иных социально значимых мероприятий</t>
  </si>
  <si>
    <t>Кол-во конкурсов</t>
  </si>
  <si>
    <t>Доведение муниципального задания на оказание муниципальных услуг (выполнение работ)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</si>
  <si>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Кол-во получателей услуги</t>
  </si>
  <si>
    <t>Кол-во  учреждений</t>
  </si>
  <si>
    <t>ПЕРЕЧЕНЬ МЕРОПРИЯТИЙ И РЕСУРСНОЕ ОБЕСПЕЧЕНИЕ ПОДПРОГРАММЫ 4</t>
  </si>
  <si>
    <t>Цель подпрограммы: организация и обеспечение эффективного функционирования и развития сферы образования.</t>
  </si>
  <si>
    <t xml:space="preserve">  Основное мероприятие «Расширение общего и культурного кругозора, сферы общения, повышение творческой активности воспитанников, обучающихся, в том числе имеющих ограниченные возможности здоровья, и педагогов образовательных учреждений за рамками образовательных программ» (решается в рамках задачи 1)</t>
  </si>
  <si>
    <t xml:space="preserve">  Основное мероприятие «Обеспечение эффективного экономического, бухгалтерского сопровождения сферы образования, информационно-методическое и психолого-медико-педагогическое сопровождение общего и дополнительного образования» (решается в рамках задачи 2-3)</t>
  </si>
  <si>
    <t>Задача 1 подпрограммы: расширение общего и культурного кругозора, сферы общения, повышение творческой активности воспитанников, обучающихся, в том числе имеющих ограниченные возможности здоровья, и педагогов образовательных учреждений за рамками образовательных программ.</t>
  </si>
  <si>
    <t>выплата стипендий</t>
  </si>
  <si>
    <t>социальные денежные выплаты победителям, призерам, финалистам и участникам конкурсов, соревнований и иных социально значимых мероприятий</t>
  </si>
  <si>
    <t>1.1.1.4</t>
  </si>
  <si>
    <t>Итого по задаче 1</t>
  </si>
  <si>
    <t>Задача 2 подпрограммы: информационно-методическое и психолого-медико-педагогическое сопровождение общего и дополнительного образования.</t>
  </si>
  <si>
    <t>1.2.2</t>
  </si>
  <si>
    <t>Задача 3 подпрограммы: обеспечение эффективного экономического, бухгалтерского сопровождения сферы образования.</t>
  </si>
  <si>
    <t>ВСЕГО ПО ПОДПРОГРАММЕ 4</t>
  </si>
  <si>
    <t>Цель, задачи, показатели деятельности ответственного исполнителя</t>
  </si>
  <si>
    <t>Всего</t>
  </si>
  <si>
    <t>Показатели цели:</t>
  </si>
  <si>
    <t>Отдел развития образования департамента образования администрации Города Томска</t>
  </si>
  <si>
    <t>Показатели задачи 1:</t>
  </si>
  <si>
    <t>Комитет по общему образованию департамента образования администрации Города Томска</t>
  </si>
  <si>
    <t>Показатели задачи 2:</t>
  </si>
  <si>
    <t xml:space="preserve">Показатели задачи 3: </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</si>
  <si>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</si>
  <si>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</si>
  <si>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</si>
  <si>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</si>
  <si>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I. ПАСПОРТ ПОДПРОГРАММЫ 7</t>
  </si>
  <si>
    <t>Муниципальные общеобразовательные учреждения, муниципальные образовательные учреждения дополнительного образования детей,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администрации Города Томска</t>
  </si>
  <si>
    <t>Цель: организация предоставления качественного дополнительного образования детям в городе Томске.</t>
  </si>
  <si>
    <t>Таблица 1 – Численность кружковцев в учреждениях дополнительного образования детей</t>
  </si>
  <si>
    <t>Направленность деятельности</t>
  </si>
  <si>
    <t>Количество кружковцев</t>
  </si>
  <si>
    <t>на 01.01.2020</t>
  </si>
  <si>
    <t>на 01.01.2021</t>
  </si>
  <si>
    <t>на 01.01.2022</t>
  </si>
  <si>
    <t>на 01.01.2023</t>
  </si>
  <si>
    <t>научно - техническая</t>
  </si>
  <si>
    <t>спортивно - техническая</t>
  </si>
  <si>
    <t>3.</t>
  </si>
  <si>
    <t>эколого - биологическая</t>
  </si>
  <si>
    <t>4.</t>
  </si>
  <si>
    <t>туристско - краеведческая</t>
  </si>
  <si>
    <t>5.</t>
  </si>
  <si>
    <t>физкультурно - спортивная</t>
  </si>
  <si>
    <t>6.</t>
  </si>
  <si>
    <t>художественно - эстетическая</t>
  </si>
  <si>
    <t>7.</t>
  </si>
  <si>
    <t>культурологическая</t>
  </si>
  <si>
    <t>8.</t>
  </si>
  <si>
    <t>другие направленности</t>
  </si>
  <si>
    <t>Итого:</t>
  </si>
  <si>
    <t>Кол-во обучающихся (кружковцев)</t>
  </si>
  <si>
    <t>Укрепление материально-технической базы муниципальных образовательных учреждений дополнительного образования детей</t>
  </si>
  <si>
    <t>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t>
  </si>
  <si>
    <t>ПЕРЕЧЕНЬ МЕРОПРИЯТИЙ И РЕСУРСНОЕ ОБЕСПЕЧЕНИЕ ПОДПРОГРАММЫ 7</t>
  </si>
  <si>
    <t>Цель подпрограммы: организация предоставления качественного дополнительного образования детям в городе Томске.</t>
  </si>
  <si>
    <t>Задача 2 подпрограммы: создание условий для реализации образовательных программ дополнительного образования.</t>
  </si>
  <si>
    <t>ВСЕГО ПО ПОДПРОГРАММЕ 7</t>
  </si>
  <si>
    <t xml:space="preserve"> </t>
  </si>
  <si>
    <t>официальные статистические сведения ФСН № ОО-1</t>
  </si>
  <si>
    <t>Доля выпускников муниципальных общеобразовательных организаций, закончивших школу с медалью, %</t>
  </si>
  <si>
    <t>Доля победителей и призеров регионального этапа всероссийской олимпиады школьников от общего количества участников, %</t>
  </si>
  <si>
    <t xml:space="preserve">Отдел обеспечения деятельности учреждений департамента образования администрации Города Томска </t>
  </si>
  <si>
    <t>Отдел воспитания и дополнительного образования детей департамента образования администрации Города Томска</t>
  </si>
  <si>
    <t>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t>
  </si>
  <si>
    <t>Количество нарушений организации общегородских (отраслевых) мероприятий, шт.</t>
  </si>
  <si>
    <t>Количество стипендиатов, чел.</t>
  </si>
  <si>
    <t>МБУ ЦБ ДО</t>
  </si>
  <si>
    <t>Количество конкурсов в сфере «Образование», шт.</t>
  </si>
  <si>
    <t>Количество обоснованных* жалоб по организации общегородских (отраслевых) мероприятий, шт.</t>
  </si>
  <si>
    <t xml:space="preserve">периодическая отчетность </t>
  </si>
  <si>
    <t>Охват психолого-медико-педагогическим консультированием обучающихся, их родителей (законных представителей) и педагогических работников (получение консультаций по вопросам психолого-медико-педагогического обследования детей), чел.</t>
  </si>
  <si>
    <t>Количество мероприятий по методическому обеспечению педагогических работников муниципальных учреждений (количество индивидуальных консультаций для педагогических работников муниципальных учреждений), шт.</t>
  </si>
  <si>
    <t>периодическая отчетность учреждений дополнительного образования</t>
  </si>
  <si>
    <t>Доля выпускников муниципальных общеобразовательных организаций, получивших аттестат о среднем общем образовании в их общей численности, %</t>
  </si>
  <si>
    <t>Количество муниципальных общеобразовательных учреждений, здания которых требуют капитального ремонта ( в соответствии с ФСН № ОО2)</t>
  </si>
  <si>
    <t>ежемесячный мониторинг</t>
  </si>
  <si>
    <t>Отдел воспитания и дополнительного образования департамента образования администрации Города Томска</t>
  </si>
  <si>
    <t>отчетные данные</t>
  </si>
  <si>
    <t>обращения родителей (законных представителей)</t>
  </si>
  <si>
    <t>Число человеко-дней пребывания (человеко-день), тыс.шт.</t>
  </si>
  <si>
    <t xml:space="preserve">ведомственная статистика </t>
  </si>
  <si>
    <t>Число подростков, трудоустроенных в период каникул, чел.</t>
  </si>
  <si>
    <t>1.2.</t>
  </si>
  <si>
    <t>Удельный вес учащихся, занимающихся в первую смену в дневных учреждениях общего образования, %</t>
  </si>
  <si>
    <t>Охват психолого-медико-педагогическим обследованием детей от 0 до 18 лет, чел.</t>
  </si>
  <si>
    <t>«Развитие образования» на 2024 – 2030 годы»</t>
  </si>
  <si>
    <t>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t>
  </si>
  <si>
    <t>ДО; ДКС</t>
  </si>
  <si>
    <t>местный бюджет</t>
  </si>
  <si>
    <t xml:space="preserve">Ежегодное проведение мониторинга качества дошкольного образования в системе общего образования Томской области, на основании распоряжения Департамента общего образования Томской области </t>
  </si>
  <si>
    <t>Количество учреждений, материально-техническая база которых пополнена или обновлена, шт.</t>
  </si>
  <si>
    <t xml:space="preserve">Число мест, открытых в лагерях с дневным пребыванием детей и лагерях труда и отдыха, шт. </t>
  </si>
  <si>
    <t xml:space="preserve">Число мест, открытых в стационарных загородных лагерях, шт. </t>
  </si>
  <si>
    <t xml:space="preserve">Число мест, открытых в палаточных лагерях, шт. </t>
  </si>
  <si>
    <t xml:space="preserve">Заявленное число участников походов и экспедиций, чел. </t>
  </si>
  <si>
    <t xml:space="preserve">Задача 1 подпрограммы: организация каникулярного отдыха детей в лагерях  различных типов и видов, походах и экспедициях                                                                                                                                                                                                                                                                                                                                                                                                                                                                                                                                                                                                                                                                                                                                                                                                                                                                                                                                                                                                                                                                                                                                                                                                                                                                                                                                                                                                                                                                                                                                                                                                         </t>
  </si>
  <si>
    <t>Задача 1: организация каникулярного отдыха детей в лагерях  различных типов и видов, походах и экпедициях.</t>
  </si>
  <si>
    <t>Численность детей в возрасте от 5 до 18 лет, получающих услуги по дополнительному образованию в учреждениях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чел.</t>
  </si>
  <si>
    <t>Объем услуг по предоставлению дополнительного образования детям в рамках муниципальных заданий учреждениями дополнительного образования, в отношении которых функции и полномочия учредителя осуществляет департамент образования, деточасы</t>
  </si>
  <si>
    <t>Число детей, прошедших психолого-медико-педагогическое обследование, чел.</t>
  </si>
  <si>
    <t>Численность обучающихся в муниципальных общеобразовательных учреждениях, чел.</t>
  </si>
  <si>
    <t>Доля обучающихся муниципальных образовательных учреждений Города Томска, обеспеченных учебниками и учебными пособиями (от общего количества обучающихся), %</t>
  </si>
  <si>
    <t>Доля обучающихся с ограниченными возможностями здоровья, обеспеченных медико-психологическим сопровождением (от общего количества этой категории обучающихся), %</t>
  </si>
  <si>
    <t>Количество общеобразовательных учреждений, в которых выполнены мероприятия по обеспечению пожарной безопасности, шт.</t>
  </si>
  <si>
    <t>Количество  общеобразовательных учреждений, в которых создана современная и безопасная цифровая образовательная среда, обеспечивающая высокое качество и доступность образования всех видов и уровней, нарастающим итогом, шт.</t>
  </si>
  <si>
    <t xml:space="preserve">          Подпрограмма направлена на усиление роли дополнительного образования в социально-экономическом развитии муниципального образования «Город Томск», приведение содержания дополнительного образования, технологий обучения и методов оценки качества образования в соответствие с требованиями современного общества и решение проблем, касающихся содержания системы образования. 
          В муниципальном образовании «Город Томск» действует приоритет бесплатного дополнительного образования и равного доступа к его получению.
          На 1 января 2023 года система дополнительного образования представлена 15 учреждениями, из них в статусе автономных – 14, бюджетных – 1. Коренным образом не изменился за указанный период имущественный комплекс системы дополнительного образования: в распоряжении учреждений 126 зданий и сооружений (в том числе здания и сооружения в детских оздоровительно - образовательных лагерях).  
         Сохранено видовое разнообразие муниципальных образовательных организаций дополнительного образования детей. В муниципальной образовательной сети функционируют: 1 Дворец творчества детей и молодежи, 6 домов детского творчества, 7 центров различной направленности, 1 школа искусств.
В 2022 году выдано 86 339 сертификатов (в системе персонифицированного финансирования дополнительного образования) для обеспечения проживающих в Городе Томске детей в возрасте от 5 до 18 лет услугами дополнительного образования (98,3% от количества детей данного возраста на - 87 868 детей).
Фактически данными услугами в 2022 году были охвачены 63 952 детей (72,8%). Охват детей в возрасте от 5 до 18 лет программами естественно - научной и технической направленности составил 22%
          Численность обучающихся (кружковцев) организаций дополнительного образования в соответствии направленностями реализуемых программ приведена в таблице 1.</t>
  </si>
  <si>
    <t>III. МЕХАНИЗМЫ УПРАВЛЕНИЯ И КОНТРОЛЯ</t>
  </si>
  <si>
    <t>Задача 1: обеспечение доступного и качественного дошкольного образования.</t>
  </si>
  <si>
    <t>Цель: обеспечение доступного и качественного дошкольного образования.</t>
  </si>
  <si>
    <t>Цель подпрограммы: обеспечение доступного и качественного дошкольного образования.</t>
  </si>
  <si>
    <t>Итого по задаче 4</t>
  </si>
  <si>
    <t>1.5.1</t>
  </si>
  <si>
    <t>Итого по задаче 5</t>
  </si>
  <si>
    <t>Задача 6 подпрограммы: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</si>
  <si>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1.6.1</t>
  </si>
  <si>
    <t>Итого по задаче 6</t>
  </si>
  <si>
    <t xml:space="preserve">приведение загородных лагерей департамента образования администрации Города Томска в соответствие с требованиями пожарной безопасности </t>
  </si>
  <si>
    <t xml:space="preserve">приведение загородных лагерей управления физической культуры и спорта администрации Города Томска в соответствие с требованиями пожарной безопасности </t>
  </si>
  <si>
    <t>обеспечение деятельности казенных учреждений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</si>
  <si>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доведение муниципального задания на оказание муниципальных услуг (выполнение работ)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</si>
  <si>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постоянно</t>
  </si>
  <si>
    <t>Улучшение условий предоставления образования</t>
  </si>
  <si>
    <t>создание детских технопарков «Кванториум»</t>
  </si>
  <si>
    <t>5.2</t>
  </si>
  <si>
    <t>Задача 1 подпрограммы: обеспечение качества дошкольного образования детей в соответствии с Федеральным государственным образовательным стандартом дошкольного образования.</t>
  </si>
  <si>
    <t>Задача 2 подпрограммы: обеспечение здоровых и безопасных условий предоставления дошкольного образования.</t>
  </si>
  <si>
    <t>Задача 3 подпрограммы: внедрение современной и безопасной цифровой образовательной среды.</t>
  </si>
  <si>
    <t>Задача 4 подпрограммы: создание новых мест в муниципальных общеобразовательных учреждениях.</t>
  </si>
  <si>
    <t>1.4.1</t>
  </si>
  <si>
    <t>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</si>
  <si>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Задача 6 подпрограммы: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</si>
  <si>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Задача 2 подпрограммы: организация занятости детей в каникулярное время путем трудоустройства подростков на рабочие места, создаваемые в  муниципальных образовательных учреждениях города Томска.</t>
  </si>
  <si>
    <t>Цель подпрограммы (соответствует  задаче муниципальной программы)</t>
  </si>
  <si>
    <t>Задача 1 подпрограммы: обеспечение оказания муниципальных услуг по предоставлению дополнительного образования детям.</t>
  </si>
  <si>
    <t>Основное мероприятие «Оказание услуг по предоставлению дополнительного образования детям и создание оптимальных условий для реализации образовательных программ дополнительного образования» (решается в рамках задач 1-2)</t>
  </si>
  <si>
    <t>Кол-во консультаций</t>
  </si>
  <si>
    <t>Количество общеобразовательных учреждений, которым предоставлена субсидия на укрепление материально-технической базы, шт.</t>
  </si>
  <si>
    <t>Количество общеобразовательных учреждений с массовым пребыванием детей, где осуществлен текущий ремонт асфальтового покрытия территорий, шт.</t>
  </si>
  <si>
    <t>2.6</t>
  </si>
  <si>
    <t>2.7</t>
  </si>
  <si>
    <t>Отдел по дополнительному образованию департамента образования администрации Города Томска</t>
  </si>
  <si>
    <t>МАУ ИМЦ</t>
  </si>
  <si>
    <t xml:space="preserve">Количество оснащенных новых ученических мест, шт. </t>
  </si>
  <si>
    <t xml:space="preserve">Количество оснащенных новых построенных (приобретенных) зданий учреждений, реализующих программы общего образования, шт. </t>
  </si>
  <si>
    <t>Количество проведенных профессиональных конкурсов для работников муниципальных образовательных учреждений, шт.</t>
  </si>
  <si>
    <t>Задача 1 деятельности ответственного исполнителя: обеспечение доступности образования</t>
  </si>
  <si>
    <t>Доля образовательных организаций, реализующих программы дошкольного образования, имеющих базовый уровень качества дошкольного образования, %</t>
  </si>
  <si>
    <t>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t>
  </si>
  <si>
    <t>Количество обучающихся, получивших информационно-методическое сопровождение, чел.</t>
  </si>
  <si>
    <t>Доля образовательных организаций, реализующих программы дошкольного образования, достигших уровня качества дошкольного образования выше базового, %</t>
  </si>
  <si>
    <t>*жалоба считается обоснованной, если доводы, изложенные в жалобе, полностью или частично нашли свое подтверждение.</t>
  </si>
  <si>
    <t xml:space="preserve">Удовлетворенность пользователей качеством муниципальной работы (количество обоснованных* жалоб в письменной (электронной) форме), шт.  </t>
  </si>
  <si>
    <t>Комитет по общему образованию, комитет по дошкольному образованию, отдел воспитания и дополнительного образования департамента образования администрации Города Томска</t>
  </si>
  <si>
    <t>Задача 2 деятельности ответственного исполнителя: обеспечение качества образования</t>
  </si>
  <si>
    <t>Задача 3 деятельности ответственного исполнителя: обеспечение здоровых и безопасных условий получения образования</t>
  </si>
  <si>
    <t>Обеспечение доступности дошкольного образования</t>
  </si>
  <si>
    <t>Совершенствование механизмов управления качеством образования</t>
  </si>
  <si>
    <t>Принятие мер на основе анализа результатов муниципального уровня регионального (федерального) мониторинга</t>
  </si>
  <si>
    <t>Повышение качества предоставления общего образования</t>
  </si>
  <si>
    <t>Модернизация школьных систем образования</t>
  </si>
  <si>
    <t>Ремонт помещений, приобретение современного оборудования, повышение квалификации управленческих команд и педагогов</t>
  </si>
  <si>
    <t>данные АИС ПФДО</t>
  </si>
  <si>
    <t>1.7</t>
  </si>
  <si>
    <t xml:space="preserve">Распоряжение администрации Города Томска от 01.02.2023 № р88 «Об утверждении перечня муниципальных программ муниципального образования «Город Томск» </t>
  </si>
  <si>
    <t>IV.I. ПОДПРОГРАММА 1 «ФУНКЦИОНИРОВАНИЕ И РАЗВИТИЕ ДОШКОЛЬНОГО ОБРАЗОВАНИЯ»</t>
  </si>
  <si>
    <t>«Функционирование и развитие дошкольного образования»</t>
  </si>
  <si>
    <t>IV.II. ПОДПРОГРАММА 2 «ФУНКЦИОНИРОВАНИЕ И РАЗВИТИЕ НАЧАЛЬНОГО ОБЩЕГО, ОСНОВНОГО ОБЩЕГО, СРЕДНЕГО ОБЩЕГО ОБРАЗОВАНИЯ»</t>
  </si>
  <si>
    <t>«Функционирование и развитие начального общего, основного общего, среднего общего образования»</t>
  </si>
  <si>
    <t>IV.III. ПОДПРОГРАММА 3 «ОРГАНИЗАЦИЯ ОТДЫХА ДЕТЕЙ В КАНИКУЛЯРНОЕ ВРЕМЯ»</t>
  </si>
  <si>
    <t xml:space="preserve">«Организация отдыха детей в каникулярное время»
</t>
  </si>
  <si>
    <t>«Организация отдыха детей в каникулярное время»</t>
  </si>
  <si>
    <t xml:space="preserve">IV.IV. ПОДПРОГРАММА 4 «СОПРОВОЖДЕНИЕ ФУНКЦИОНИРОВАНИЯ И РАЗВИТИЯ СФЕРЫ ОБРАЗОВАНИЯ»
</t>
  </si>
  <si>
    <t>«Сопровождение функционирования и развития сферы образования»</t>
  </si>
  <si>
    <t>«Развитие образования» на 2024 - 2030 годы»</t>
  </si>
  <si>
    <t>Подпрограмма 2 «Функционирование и развитие начального общего, основного общего, среднего общего образования»</t>
  </si>
  <si>
    <t>Подпрограмма 1 «Функционирование и развитие дошкольного образования»</t>
  </si>
  <si>
    <t>Подпрограмма 3 «Организация отдыха детей в каникулярное время»</t>
  </si>
  <si>
    <t>Подпрограмма 4 «Сопровождение функционирования и развития сферы образования»</t>
  </si>
  <si>
    <t>Подпрограмма 5 «Строительство, реконструкция, капитальный ремонт объектов образования»</t>
  </si>
  <si>
    <t>Подпрограмма 6 «Организация и обеспечение эффективного функционирования сети учреждений образования»</t>
  </si>
  <si>
    <t>«Функционирование и развитие дополнительного образования»</t>
  </si>
  <si>
    <t>7) Функционирование и развитие дополнительного образования.</t>
  </si>
  <si>
    <t xml:space="preserve">IV.VII. ПОДПРОГРАММА 7 «ФУНКЦИОНИРОВАНИЕ И РАЗВИТИЕ ДОПОЛНИТЕЛЬНОГО ОБРАЗОВАНИЯ» </t>
  </si>
  <si>
    <t>Муниципальное автономное учреждение информационно-методический центр г. Томска, муниципальное бюджетное учреждение психолого-медико-педагогическая комиссия г. Томска, муниципальное бюджетное учреждение централизованная бухгалтерия департамента образования администрации Города Томска, муниципальное бюджетное учреждение централизованная бухгалтерия по обслуживанию муниципальных общеобразовательных учреждений г. Томска, муниципальное бюджетное учреждение централизованная бухгалтерия по обслуживанию муниципальных дошкольных образовательных учреждений г. Томска и муниципальные образовательные учреждения, в отношении которых функции и полномочия учредителя осуществляет департамент образования администрации Города Томска.</t>
  </si>
  <si>
    <t>Подпрограмма 7 «Функционирование и развитие дополнительного образования»</t>
  </si>
  <si>
    <t>Цель: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</si>
  <si>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2 муниципальной программы: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</si>
  <si>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Цель подпрограммы: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</si>
  <si>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1 муниципальной программы: обеспечение доступного и качественного дошкольного образования.</t>
  </si>
  <si>
    <t>Субсидии бюджетным и автономным  учреждениям на асфальтирование территорий общеобразовательных организаций</t>
  </si>
  <si>
    <t>2.8</t>
  </si>
  <si>
    <t>Обеспечение обучающихся с ограниченными возможностями здоровья, не проживающих в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</si>
  <si>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Обеспечение обучающихся с ограниченными возможностями здоровья, не проживающих в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чел.</t>
  </si>
  <si>
    <t>Предоставление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связанных с обеспечением получения дошкольного, начального общего, основного общего, среднего общего образования</t>
  </si>
  <si>
    <t>Укрепление материально-технической базы новых построенных (приобретенных) зданий учреждений, реализующих программы общего образования, в т.ч. предоставление субсидии автономным учреждениям на оснащение зданий средствами обучения и воспитания для размещения общеобразовательных организаций и субсидии автономным учреждениям на оснащение зданий для размещения общеобразовательных организаций оборудованием, предусмотренным проектной документацией</t>
  </si>
  <si>
    <t>2.9</t>
  </si>
  <si>
    <t>2.10</t>
  </si>
  <si>
    <t>2.11</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</si>
  <si>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в части организации бесплатного горячего питания обучающихся, получающих начальное общее образование в муниципальных образовательных организациях</t>
  </si>
  <si>
    <t>Субсидии бюджетным и автономным учреждениям на организацию бесплатного горячего питания обучающихся, получающих начальное общее образование в муниципальных образовательных организациях</t>
  </si>
  <si>
    <t xml:space="preserve">Субсидия автономным и бюджетным учреждениям на реализацию мероприятий по модернизации школьных систем образования (оснащение отремонтированных зданий и (или) помещений муниципальных общеобразовательных организаций современными средствами обучения и воспитания) </t>
  </si>
  <si>
    <t>Количество детей, отдохнувших в лагерях с дневным пребыванием, лагерях труда и отдыха, в соответствии с муниципальными заданиями учреждений, чел.</t>
  </si>
  <si>
    <t>Отдел воспитания и дополнительного образования департамента образования администрации Города Томска, управление физической культуры и спорта администрации Города Томска</t>
  </si>
  <si>
    <t>Отдел обеспечения деятельности учреждений департамента образования администрации Города Томска, управление физической культуры и спорта администрации Города Томска</t>
  </si>
  <si>
    <t>Задача 1: организация каникулярного отдыха детей в лагерях различных типов и видов, походах и экпедициях.</t>
  </si>
  <si>
    <t xml:space="preserve">Задача 1 подпрограммы: организация каникулярного отдыха детей в лагерях  различных типов и видов, походах и экспедициях.      </t>
  </si>
  <si>
    <t xml:space="preserve">Приложение 1 к Подпрограмме 1 «Функционирование и развитие дошкольного образования» </t>
  </si>
  <si>
    <t>Приложение 2 к Подпрограмме 1 «Функционирование и развитие дошкольного образования»</t>
  </si>
  <si>
    <t xml:space="preserve">Приложение 1 к Подпрограмме 3 «Организация отдыха детей в каникулярное время» </t>
  </si>
  <si>
    <t>Приложение 1 к Подпрограмме 4 «Сопровождение функционирования и развития сферы образования»</t>
  </si>
  <si>
    <t xml:space="preserve">Приложение 2 к Подпрограмме 4 «Сопровождение функционирования и развития сферы образования» </t>
  </si>
  <si>
    <t>Субсидия автономным учреждениям на обеспечение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</si>
  <si>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t>
  </si>
  <si>
    <t>Приложение 2 к Подпрограмме 3 «Организация отдыха детей в каникулярное время»</t>
  </si>
  <si>
    <t>Приложение 1 к Подпрограмме 7 «Функционирование и развитие дополнительного образования»</t>
  </si>
  <si>
    <t>Приложение 2 к Подпрограмме 7 «Функционирование и развитие дополнительного образования»</t>
  </si>
  <si>
    <t>Департамент капитального строительства администрации Города Томска,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t>
  </si>
  <si>
    <t>Количество муниципальных дошкольных образовательных учреждений, приведенных в соответствие требованиям пожарной безопасности, шт.</t>
  </si>
  <si>
    <t>Количество общеобразовательных учреждений в которых обновлена материально-техническая база с целью обновления содержания и технологии преподавания общеобразовательных программ, шт.</t>
  </si>
  <si>
    <t>Количество общеобразовательных организаций, в которых введены ставки советников директора по воспитанию и взаимодействию с детскими общественными объединениями и обеспечена их деятельность, шт.</t>
  </si>
  <si>
    <t>Доля обучающихся, получающих начальное общее образование в государственных и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государственных и муниципальных образовательных организациях, %</t>
  </si>
  <si>
    <t>Количество общеобразовательных учреждений, оказывающих платные дополнительные образовательные услуги, шт.</t>
  </si>
  <si>
    <t>Количество школьных команд муниципальных общеобразовательных организаций, прошедших повышение квалификации в рамках реализации мероприятий по модернизации школьных систем образования, шт.</t>
  </si>
  <si>
    <t xml:space="preserve">Цель: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и организация каникулярного отдыха детей в муниципальных образовательных учреждениях </t>
  </si>
  <si>
    <t>Задача 6 муниципальной программы: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и организация каникулярного отдыха детей в муниципальных образовательных учреждениях.</t>
  </si>
  <si>
    <t>Цель, задачи, показатели и ресурсное обеспечение реализации обеспечивающей подпрограммы
«Организация и обеспечение эффективного функционирования сети учреждений образования»</t>
  </si>
  <si>
    <t>Финансирование мероприятий подпрограммы осуществляется в форме расходов на обеспечение выполнения функций казенных учреждений.</t>
  </si>
  <si>
    <t>Таблица 1 - Информация о мерах муниципального регулирования</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</si>
  <si>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а также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расходов на обеспечение выполнения функций казенных учреждений; в форме бюджетных ассигнований на выплату стипендий; пособий и компенсаций гражданам и иных социальных выплат (кроме публичных нормативных обязательств).
Ресурсы, необходимые для реализации мероприятий, рассчитываются следующим образом:
          1. Средства на мероприятия Подпрограммы, финансирование которых осуществляется в форме субсидии на выполнение муниципального задания, определены на основании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
          2. Объем средств на мероприятия по приведению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определяется в соответствии с потребностью учреждений, рассчитанной на основании фактических затрат аналогичных направлений и объемов работ у других учреждений.
          3. Средства на мероприятие по обеспечению бесплатным питанием отдельных категорий, обучающихся муниципальных образовательных учреждений, выделяются исходя из планируемой численности обучающихся, отнесенных к отдельным категориям обучающихся, которым предоставляется питание, а также исходя из стоимости питания, устанавливаемой постановлением администрации Города Томска от 26.02.2021 №125 «Об обеспечении питанием отдельных категорий обучающихся, за исключением обучающихся, получающих начальное общее образование, и обучающихся с ограниченными возможностями здоровья, муниципальных образовательных учреждений Города Томска» и постановлением администрации Города Томска от 28.01.2011 № 65 «Об обеспечении питанием отдельных категорий обучающихся, за исключением обучающихся, получающих начальное общее образование, и обучающихся с ограниченными возможностями здоровья, муниципальных образовательных учреждений Города Томска».
          4. Средства на мероприятие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выделяются исходя из планируемой численности обучающихся, отнесенных к отдельным категориям обучающихся, которым предоставляется питание, а также исходя из стоимости питания, устанавливаемой постановлением Администрации Томской области от 12.02.2014 № 37а «Об утверждении нормативов расходов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5. Средства на обеспечение одеждой, обувью, мягким инвентарем, оборудованием и единовременным денежным пособием детей-сирот, детей, оставшихся без попечения родителей, выделяются исходя из планируемой численности детей-сирот, а также исходя из нормативов, установленных постановлением Администрации Томской области от 16.07.2018 № 282а «Об утверждении Порядка обеспечения одеждой, обувью, мягким инвентарем, оборудованием и единовременным денежным пособием детей-сирот,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являющихся выпускниками организаций для детей-сирот и детей, оставшихся без попечения родителей, а также организаций, осуществляющих образовательную деятельность».</t>
  </si>
  <si>
    <t xml:space="preserve">          Перечень мероприятий и ресурсное обеспечение Подпрограммы приведены в приложении 2 к Подпрограмме.
          Финансирование мероприятий настоящей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Ресурсы, необходимые для реализации мероприятий настоящей подпрограммы, выделяются за счет средств бюджета муниципального образования «Город Томск» и областного бюджета (прогноз), на условиях софинансирования с учетом фактически сложившихся цен в муниципальном образовании «Город Томск».
          Обоснование потребности в необходимых ресурсах на 2024 - 2030 годы отражено в таблице 1.
</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</si>
  <si>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социальных денежных выплат победителям, призерам, финалистам и участникам конкурсов, соревнований и иных социально значимых мероприятий; расходов на обеспечение выполнения функций казенных учреждений; в форме бюджетных ассигнований на выплату стипендий.
          Ресурсы, необходимые для реализации мероприятий, выделяются за счет средств бюджета муниципального образования «Город Томск» исходя из потребности муниципальных учреждений, задействованных в реализации мероприятий Подпрограммы.
          Обоснование потребности в необходимых ресурсах на 2024 - 2030 годы отражено в таблице 1.</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</si>
  <si>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расходов на обеспечение выполнения функций казенных учреждений.
          Ресурсы, необходимые для реализации мероприятий, рассчитываются следующим образом:
          1. Средства на мероприятия подпрограммы, финансирование которых осуществляется в форме субсидии на выполнение муниципального задания, определены на основании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
          2. Средства на мероприятия по приведению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 выделяются в соответствии с потребностью учреждений, рассчитанной на основании фактических затрат аналогичных направлений и объемов работ у других учреждений.
          3. Общий объем средств областного бюджета на выплату надбавок педагогическим работникам, имеющим почетные звания, педагогическим работникам - молодым специалистам,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
          4. Кадровый потенциал и материально-техническую базу реализации подпрограммы составляют департамент образования администрации Города Томска и муниципальные образовательные учреждения, в отношении которых функции и полномочия учредителя выполняет департамент образования администрации Города Томска.
          Обоснование потребности в необходимых ресурсах на 2024 - 2030 годы отражено в таблице 2.</t>
  </si>
  <si>
    <t>ПОКАЗАТЕЛИ ЦЕЛИ, ЗАДАЧ И МЕРОПРИЯТИЙ ПОДПРОГРАММЫ 2</t>
  </si>
  <si>
    <t>ПОКАЗАТЕЛИ ЦЕЛИ, ЗАДАЧ И МЕРОПРИЯТИЙ ПОДПРОГРАММЫ 3</t>
  </si>
  <si>
    <t>ПОКАЗАТЕЛИ ЦЕЛИ, ЗАДАЧ И МЕРОПРИЯТИЙ ПОДПРОГРАММЫ 4</t>
  </si>
  <si>
    <t>ПОКАЗАТЕЛИ ЦЕЛИ, ЗАДАЧ И МЕРОПРИЯТИЙ ПОДПРОГРАММЫ 1</t>
  </si>
  <si>
    <t>ПОКАЗАТЕЛИ ЦЕЛИ, ЗАДАЧ И МЕРОПРИЯТИЙ ПОДПРОГРАММЫ 7</t>
  </si>
  <si>
    <t>ПОКАЗАТЕЛИ ЦЕЛИ, ЗАДАЧ И МЕРОПРИЯТИЙ МУНИЦИПАЛЬНОЙ ПРОГРАММЫ</t>
  </si>
  <si>
    <t>Ответственный исполнитель, соисполнители, участники</t>
  </si>
  <si>
    <t>Количество учреждений, осуществляющих образовательную деятельность исключительно по адаптированным общеобразовательным программам, в которых обновлена материально-техническая база (проект «Доброшкола»), шт.</t>
  </si>
  <si>
    <t>Количество  детских технопарков «Кванториум», созданных  на базе общеобразовательных организаций, шт.</t>
  </si>
  <si>
    <t>Численность детей от 2 месяцев до 7 лет (включительно), получающих дошкольное образование, чел.</t>
  </si>
  <si>
    <t>Цель подпрограммы (соответствует задаче  муниципальной программы)</t>
  </si>
  <si>
    <t>Выплата именной стипендии молодым воспитателям муниципальных дошкольных образовательных учреждений и муниципальных общеобразовательных учреждений, предоставляющих услугу дошкольного образования в группах с режимом пребывания полного или сокращенного дня на территории муниципального образования «Город Томск»</t>
  </si>
  <si>
    <t>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t>
  </si>
  <si>
    <t>Доля обучающихся, отнесенных к отдельным категориям обучающихся, которым предоставлено бесплатное горячее питание, от общего количества обучающихся, претендующих (поданные заявления) на данную меру социальной поддержки, %</t>
  </si>
  <si>
    <t>Обеспечение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</si>
  <si>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(проект «Доброшкола»)</t>
  </si>
  <si>
    <t>Субсидии бюджетным и автономным учреждениям на внедрение и функционирование целевой модели цифровой образовательной среды в муниципальных общеобразовательных организациях</t>
  </si>
  <si>
    <t>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частных общеобразовательных организаций, находящихся (находившихся) под опекой (попечительством), в приемных семьях (1)</t>
  </si>
  <si>
    <t>(1) Прогнозируемый средний расход на единицу объема по предоставлению субсидии  на 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 усреднен и отличается от фактических размеров выплат.</t>
  </si>
  <si>
    <t>Оказание муниципальных услуг (выполнение работ) по обеспечению организации отдыха детей в каникулярное время, включая мероприятия по обеспечению безопасности их жизни и здоровья, в лагерях с дневным пребыванием, загородных оздоровительных лагерях, школах с круглосуточным пребыванием, специализированных (профильных) палаточных лагерях, походах и экспедициях, в т.ч. субсидии автономным и бюджетным учреждениям на финансовое обеспечение муниципального задания на оказание муниципальных услуг (выполнение работ)</t>
  </si>
  <si>
    <t>Укрепление материально - технической базы загородных лагерей департамента образования администрации Города Томска</t>
  </si>
  <si>
    <t>Приведение загородных лагерей в соответствие с требованиями пожарной безопасности и антитеррористической защищенности</t>
  </si>
  <si>
    <t>Организация трудоустройства несовершеннолетних граждан в каникулярное время</t>
  </si>
  <si>
    <t>Количество муниципальных учреждений, для которых формируется отчетность, шт.</t>
  </si>
  <si>
    <t>Количество лагерей, в которых проведены мероприятий по пожарной безопасности и антитеррористической защищенности (ДО), шт.</t>
  </si>
  <si>
    <t>Количество лагерей, в которых проведены мероприятий по пожарной безопасности и антитеррористической защищенности (УФКИС), шт.</t>
  </si>
  <si>
    <t>Количество лагерей, материально - техническая база которых была укреплена, шт.</t>
  </si>
  <si>
    <t>Предоставление информационно-методического сопровождения педагогических и руководящих работников образовательных учреждений города Томска</t>
  </si>
  <si>
    <t>Предоставление психолого-медико-педагогического сопровождения детей в возрасте от 0 до 18 лет</t>
  </si>
  <si>
    <t>Осуществление экономического планирования, ведения бюджетного, налогового учёта, составления отчётности, контроля расходования средств</t>
  </si>
  <si>
    <t>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t>
  </si>
  <si>
    <t>Количество учреждений дополнительного образования, оказывающих платные дополнительные образовательные услуги, шт.</t>
  </si>
  <si>
    <t>Субсидии бюджетным и автономным учреждениям на финансовое обеспечение муниципального задания на оказание муниципальных услуг (выполнение работ)</t>
  </si>
  <si>
    <t>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t>
  </si>
  <si>
    <t>не ниже 98</t>
  </si>
  <si>
    <t>не ниже 75</t>
  </si>
  <si>
    <t>не менее 25</t>
  </si>
  <si>
    <t>не менее 600</t>
  </si>
  <si>
    <t>не менее 40</t>
  </si>
  <si>
    <t>не менее 3000</t>
  </si>
  <si>
    <t>не менее 75</t>
  </si>
  <si>
    <t>не менее 3,4%</t>
  </si>
  <si>
    <t>не менее 6,8%</t>
  </si>
  <si>
    <t>не менее 10,2%</t>
  </si>
  <si>
    <t>не менее 13,6%</t>
  </si>
  <si>
    <t>не менее 17%</t>
  </si>
  <si>
    <t>не менее 20,3%</t>
  </si>
  <si>
    <t>не менее 23,7%</t>
  </si>
  <si>
    <t>не менее 20</t>
  </si>
  <si>
    <t>не менее 1200</t>
  </si>
  <si>
    <t>не более 4,5</t>
  </si>
  <si>
    <t>не менее 30</t>
  </si>
  <si>
    <t>не менее 10</t>
  </si>
  <si>
    <t>не менее 5736</t>
  </si>
  <si>
    <t>не менее 15000</t>
  </si>
  <si>
    <t>не менее 7000</t>
  </si>
  <si>
    <t>не менее 900</t>
  </si>
  <si>
    <t>не менее 1500</t>
  </si>
  <si>
    <t>не менее 63</t>
  </si>
  <si>
    <t>не менее 2</t>
  </si>
  <si>
    <t>не менее 1</t>
  </si>
  <si>
    <t>не менее 200</t>
  </si>
  <si>
    <t>не менее 570</t>
  </si>
  <si>
    <t>не менее 3</t>
  </si>
  <si>
    <t>не менее 36000</t>
  </si>
  <si>
    <t>не менее 50</t>
  </si>
  <si>
    <t>не менее 53</t>
  </si>
  <si>
    <t>не менее 56</t>
  </si>
  <si>
    <t>не менее 59</t>
  </si>
  <si>
    <t>не менее 62</t>
  </si>
  <si>
    <t>не менее 65</t>
  </si>
  <si>
    <t>не менее 68</t>
  </si>
  <si>
    <t>ДО, начальник ДО; комитет по общему образованию ДО, председатель комитета ДО***</t>
  </si>
  <si>
    <t>***Департамент образования администрации Города Томска (далее - ДО); Департамент капитального строительства администрации Города Томска (далее - ДКС), Департамент управления муниципальной собственностью администрации Города Томска (далее - ДУМС).</t>
  </si>
  <si>
    <t>**При расчете значения данного показателя учитывается информация по запросу о количестве детей, принявших участие в программах каникулярного отдыха, в возврасте от 7 до 17 лет, получивших услуги от организаций, которым предоставлена льгота по земельному налогу, указанная в п. 2.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</si>
  <si>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t xml:space="preserve">*частные общеобразовательные организации участвуют в реализации мероприятий подпрограммы по согласованию. 
</t>
  </si>
  <si>
    <t xml:space="preserve">*частные общеобразовательные организации участвуют в реализации мероприятий подпрограммы по согласованию.
</t>
  </si>
  <si>
    <t>Доля муниципальных образовательных учреждений выполнивших муниципальное задание в части объема оказываемых услуг (от общего количества образовательных учреждений), %</t>
  </si>
  <si>
    <t>Доля муниципальных образовательных учреждений выполнивших муниципальное задание в части качества оказываемых услуг  (от общего количества образовательных учреждений), %</t>
  </si>
  <si>
    <t xml:space="preserve">Доля образовательных учреждений, по которым нет замечаний по результатам оценки готовности к новому учебному году  (от общего количества образовательных учреждений), % </t>
  </si>
  <si>
    <t>Доля обучающихся, принимающих участие в конкурсах, выставках, фестивалях, спортивных мероприятиях различного уровня (от общего количества обучающихся), %</t>
  </si>
  <si>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</si>
  <si>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субсидия бюджетным и автономным учреждениям на реализацию муниципальных программ</t>
  </si>
  <si>
    <t>Мероприятие 2.1: приведение условий предоставления дошкольного образования к требованиям ФГОС ДО, санитарных правил, правил пожарной безопасности, требованиям антитеррористической защищенности.</t>
  </si>
  <si>
    <t>Мероприятие 1.1: обеспечение качества предоставления общедоступного и бесплатного начального общего, основного общего, среднего общего образования.</t>
  </si>
  <si>
    <t>Мероприятие 2.1: создание условий для  функционирования и  развития системы общего образования в городе Томске.</t>
  </si>
  <si>
    <t>Мероприятие 3.1: создание современной и безопасной цифровой образовательной среды</t>
  </si>
  <si>
    <t>Мероприятие 5.1: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</si>
  <si>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Мероприятие 6.1: реализация регионального проекта «Патриотическое воспитание граждан Российской Федерации» национального проекта «Образование»</t>
  </si>
  <si>
    <t>Мероприятие 2.1. создание условий для функционирования и развития системы общего образования в городе Томске.</t>
  </si>
  <si>
    <t>Мероприятие 4.1:  оснащение новых построенных (приобретенных) зданий  учреждений, реализующих программы общего образования, в том числе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t>
  </si>
  <si>
    <t>Мероприятие 1.1: обеспечение качества предоставления общедоступного и бесплатного начального общего, основного общего, среднего общего образования</t>
  </si>
  <si>
    <t>Мероприятие 1.1: оказание муниципальных услуг (выполнение работ) по обеспечению организации отдыха детей в каникулярное время, включая мероприятия по обеспечению безопасности их жизни и здоровья,  в лагерях с дневным пребыванием, загородных оздоровительных лагерях, школах с круглосуточным пребыванием, специализированных (профильных) палаточных лагерях, походах и экспедициях</t>
  </si>
  <si>
    <t>Мероприятие 1.2: укрепление материально- технической базы загородных лагерей</t>
  </si>
  <si>
    <t>Мероприятие 1.3: приведение загородных лагерей в соответствие с требованиями пожарной безопасности и антитеррористической защищенности</t>
  </si>
  <si>
    <t>Мероприятие 2.1: организация трудоустройства несовершеннолетних граждан в каникулярное время</t>
  </si>
  <si>
    <t>Мероприятие 1.1: организационное обеспечение вопросов подготовки и проведения общегородских (отраслевых) программ и мероприятий для детей, молодежи и работников образовательных учреждений.</t>
  </si>
  <si>
    <t>Мероприятие 2.1: предоставление информационно-методического сопровождения педагогических и руководящих работников образовательных учреждений Города Томска.</t>
  </si>
  <si>
    <t>Мероприятие 2.2: предоставление психолого-медико-педагогического сопровождения родителей и детей в возрасте от 0 до 18 лет.</t>
  </si>
  <si>
    <t>Мероприятие 3.1: осуществление экономического планирования, ведения бюджетного, налогового учёта, составления отчётности, контроля расходования средств.</t>
  </si>
  <si>
    <t>информация с портала ПФДО</t>
  </si>
  <si>
    <t>Мероприятие 2.1: предоставление информационно-методического сопровождения педагогических и руководящих работников образовательных учреждений города Томска</t>
  </si>
  <si>
    <t>Мероприятие 2.2: предоставление психолого-медико-педагогического сопровождения детей в возрасте от 0 до 18 лет</t>
  </si>
  <si>
    <t>Мероприятие 3.1: осуществление экономического планирования, ведения бюджетного, налогового учёта, составления отчётности, контроля расходования средств</t>
  </si>
  <si>
    <t xml:space="preserve">Мероприятие 1.1: предоставление дополнительного образования детям учреждениями дополнительного образования, в отношении которых функции и полномочия учредителя осуществляет департамент образования, в рамках выполнения ими муниципального задания </t>
  </si>
  <si>
    <t>Мероприятие 2.1: создание условий для функционирования и развития системы дополнительного образования в городе Томске</t>
  </si>
  <si>
    <t xml:space="preserve">          Показатели цели, задач и мероприятий Подпрограммы приведены в приложении 1 к Подпрограмме.
</t>
  </si>
  <si>
    <t xml:space="preserve">          Показатели цели, задач и мероприятий Подпрограммы приведены в приложении 1 к Подпрограмме.</t>
  </si>
  <si>
    <t>Обеспеченность детей в возрасте от 3 до 7 лет формами дошкольного образования, % от потребности</t>
  </si>
  <si>
    <t>Доля детей в возрасте от 7 до 17 лет включительно, принявших участие в программах каникулярного отдыха в общей численности детей данного возраста, %**</t>
  </si>
  <si>
    <t>Обеспеченность детей в возрасте от 3 до 7 лет формами дошкольного образования,  % от потребности</t>
  </si>
  <si>
    <t>Доля дошкольных образовательных учреждений, признанных подготовленными к новому учебному году, %</t>
  </si>
  <si>
    <t>Показатели /года</t>
  </si>
  <si>
    <t>г. Новосибирск</t>
  </si>
  <si>
    <t>г. Кемерово</t>
  </si>
  <si>
    <t>г.  Красноярск</t>
  </si>
  <si>
    <t>г. Омск</t>
  </si>
  <si>
    <t>г. Барнаул</t>
  </si>
  <si>
    <t xml:space="preserve">Доля детей в возрасте от 2 месяцев до 3 лет (включительно), получающих услуги дошкольного образования, а также услуги по присмотру и уходу,  % </t>
  </si>
  <si>
    <t xml:space="preserve">          С целью обеспечения качества дошкольного образования в городе созданы условия для реализации ФГОС ДО к структуре и условиям реализации основной общеобразовательной программы, осуществлен комплекс мероприятий по обеспечению равных стартовых возможностей детей при поступлении в общеобразовательные организации, сохранению и укреплению здоровья дошкольников. 
          Так, качество дошкольного образования за 2022 год по результатам МКДО составляет - 3,1, что свидетельствует о базовом уровне развития системы дошкольного образования в муниципалитете.   
          В результате реализации в дошкольных образовательных организациях программ по физическому воспитанию детей, планов профилактических мероприятий, организации коррекционной, профилактической работы за последние 3 года наметилась тенденция снижения уровня заболеваемости и повышения посещаемости воспитанников ДОУ. 
          В муниципальном образовании «Город Томск» уделяется внимание организации работы с детьми с ограниченными возможностями здоровья.
          Департаментом образования администрации Города Томска (далее – департамент образования) ведется статистика по детям с ограниченными возможностями здоровья, посещающим ДОУ муниципального образования «Город Томск».
          С 2014 года в четырёх ДОУ муниципального образования «Город Томск» действуют консультационные центры по оказанию методической, психолого-педагогической, диагностической и консультативной помощи родителям (законным представителям), обеспечивающим получение детьми дошкольного образования в форме семейного образования. Специалистами ДОУ (учителями-логопедами, учителями-дефектологами, педагогами-психологами) оказывается квалифицированная коррекционная помощь не только воспитанникам детских садов, имеющим особые образовательные потребности, но и детям с ограниченными возможностями здоровья, не посещающим ДОУ.         
          Реализация Подпрограммы позволит решить основные задачи муниципальной системы дошкольного образования:
1) обеспечение качества дошкольного образования детей в соответствии с Федеральным государственным образовательным стандартом дошкольного образования;
2) обеспечение здоровых и безопасных условий предоставления дошкольного образования.
          Решение задач Подпрограммы в 2024-2030 годах осуществляется через:
1) проведение комплексных капитальных ремонтов зданий ДОУ;
2) продолжение строительства новых зданий ДОУ;
3) укрупнение ДОУ с целью создания оптимальных условий организации образовательного процесса, рационального использования средств бюджета муниципального образования «Город Томск»;
4) развитие государственно-частного партнерства;
5) проведение мероприятий по закрытию групповых ячеек рационального использования площадей в действующих муниципальных ДОУ с целью повышения комфортности пребывания детей в муниципальных детских садах (восстановление спален); 
6) расширение разнообразия услуг;
7) обеспечение разнообразия образовательных программ и свободный выбор форм обучения для детей и их семей;
8) Обновление кадрового состава и привлечение молодых талантливых педагогов для работы в ДОУ.</t>
  </si>
  <si>
    <t xml:space="preserve">          Учитывая диспропорцию распределения контингента воспитанников могут возникнуть следующие риски:
- превышение плановой мощности ДОУ, расположенных в микрорайонах, где идет интенсивное жилищное строительство;
- снижение рождаемости и миграция населения в другие регионы РФ обосновывает актуальность проблемы увеличения свободных мест в ДОУ;
- разница материально-технических условий ДОУ, спровоцированная в первую очередь объективной причиной – смещением приоритетов в сторону строительства новых ДОУ.
          Кроме того, риск недостаточного финансирования для приобретения современных средств обучения, методических пособий при переходе на ФОП ДО, недостаточное обеспечение ДОУ педагогическими кадровыми ресурсами может не позволить в полной мере удовлетворить потребности по предоставлению качественного дошкольного образования в ДОУ в соответствии с общеобразовательными программами дошкольного образования.
          Минимизация последствий рисков возможна на основе:
- регулярного мониторинга и оценки эффективности реализации мероприятий Подпрограммы;
- своевременной корректировки перечня основных мероприятий и показателей Подпрограммы;
- обеспечения координации деятельности участников реализации Подпрограммы.</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</si>
  <si>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а также частным дошкольным образовательным организациям, оказывающим услуги дошкольного образования; в форме бюджетных ассигнований на выплату стипендий.
          Ресурсы, необходимые для реализации мероприятий, рассчитываются следующим образом:
1. Средства на мероприятия Подпрограммы, финансирование которых осуществляется в форме субсидии на выполнение муниципального задания, определены на основании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
2. Объем средств на мероприятия по приведению муниципальных дошкольных образовательных учреждений в соответствие требованиям пожарной безопасности путем замены основных фондов и инженерно-технического оборудования противопожарного назначения определяется в соответствии с потребностью учреждений, рассчитанной на основании фактических затрат аналогичных направлений и объемов работ у других учреждений;
3. Средства на мероприятие по обеспечению питанием воспитанников муниципальных дошкольных образовательных учреждений – детей с ограниченными возможностями здоровья – рассчитываются исходя из планируемой численности воспитанников и стоимости питания в день в соответствии с постановлением Администрации Томской области от 12.02.2014 № 37а «Об утверждении нормативов расходов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</si>
  <si>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 xml:space="preserve">          Детям данной категории предоставляется бесплатное питание:
- двухразовое питание обучающихся (воспитанников), не проживающих в учреждении; 
- пятиразовое питание обучающихся (воспитанников), проживающих в учреждении.
           Удовлетворение потребностей по предоставлению качественного начального общего, основного общего, среднего общего образования в общеобразовательных учреждениях в соответствии с общеобразовательными программами начального общего, основного общего и среднего общего образования; достижение обучающимися результатов освоения основных общеобразовательных программ, установленных соответствующими федеральными государственными образовательными стандартами, требует решения ряда проблем:
- недостаточное обеспечение общеобразовательных организаций педагогическими кадровыми ресурсами;
- для реализации новых федеральных образовательных стандартов, организации образовательного процесса в одну смену, полноценной организации внеурочной деятельности обучающихся при учете увеличения количества детей требуется увеличение количества мест в общеобразовательных учреждениях в муниципальном образовании «Город Томск» (к 2030 году на 30 %);
- материальная база пищеблоков образовательных учреждений устарела и нуждается в обновлении, средний процент износа технологического оборудования на пищеблоках образовательных учреждений составляет около 45%;
- материально-техническое обеспечение учреждений социальной направленности характеризуется высокой степенью изношенности основных фондов (зданий, сооружений, оборудования и инженерных коммуникаций), недостаточным финансированием мероприятий, направленных на повышение инженерной безопасности, исполнение требований контрольно-надзорных органов.
          Реализация Подпрограммы позволит решить основные задачи муниципальной системы общего образования:
1. Реализация национального проекта «Демография»;  
2. Создание системы образования, обеспечивающей раскрытие интеллектуальных и творческих возможностей детей и молодежи, воспитание навыков саморазвития, способствующих достижению индивидуального успеха в последующей трудовой деятельности;
3. Увеличение темпов развития материально-технической базы организаций.
          Подпрограмма позволит решить задачу по освоению обучающимися обновленных федеральных государственных образовательных стандартов и повышения качества муниципальных услуг в 2024-2030 годах через:
1. Обновление кадрового состава и привлечение молодых талантливых педагогов для работы в школе, в т.ч. за счёт обеспечения средней заработной платы педагогических работников на уровне средней заработной платы по региону;
2. Модернизацию процесса повышения квалификации и переподготовки педагогических и руководящих кадров, введение новой формы аттестации педагогических кадров;
3. Создание системы поддерживающего обучения, в том числе для успешных обучающихся через реализацию проектов «Олимпиадный тренинг», «Юные дарования Томску».</t>
  </si>
  <si>
    <t xml:space="preserve">       Учитывая, что рост численности обучающихся в прогнозном периоде будет опережать ввод новых мест в общеобразовательных учреждениях, возникнут следующие риски:
1. Недостаточность площадей, специализированных зданий для организаций дополнительного образования детей;
2. Недостаточной организации внеурочной деятельности при реализации ФГОС;
3. Увеличение количества школьников, обучающихся во вторую смену;
4. Реализация обновленных ФГОС в общеобразовательных организациях может сократить число кружковцев, в связи с занятостью детей в общеобразовательных организациях.
          Кроме того, риск недостаточного финансирования для приобретения современных средств обучения, учебных пособий при переходе на обновленные ФГОС, недостаточное обеспечение образовательных организаций педагогическими кадровыми ресурсами может не позволить в полной мере:
- удовлетворить потребности по предоставлению качественного начального общего, основного общего, среднего общего образования в образовательных учреждениях в соответствии с общеобразовательными программами начального общего, основного общего и среднего общего образования;
- добиться достижения всеми обучающимися оптимальных результатов освоения основных общеобразовательных программ, установленных соответствующими ФГОС.
         Минимизация последствий финансовых рисков возможна на основе:
- регулярного мониторинга и оценки эффективности реализации мероприятий Подпрограммы;
- своевременной корректировки перечня основных мероприятий и показателей Подпрограммы;
  - обеспечения координации деятельности участников реализации Подпрограммы.
         Администрацией Города Томска приняты важные решения и меры, направленные на совершенствование организации питания в образовательных учреждениях и создание условий для обеспечения обучающихся и воспитанников качественным питанием.     
         Проведенная модернизация технологического оборудования в 2021 году в 43 образовательных учреждениях на сумму 15 000 тыс. руб., а в 2022 году в 50 учреждениях на сумму 16 480,80 тыс. руб., что позволило на системной основе решать задачи повышения качества питания обучающихся. Новое технологическое оборудование позволило сократить время приготовления пищи, а также обеспечило высокое качество блюд за счет сохранения полноценного состава минеральных веществ и витаминов в продуктах питания. Процесс приготовления блюд (особенно мясных и рыбных) стал более технологичным и менее затратным по времени. Все это позволило увеличить долю обучающихся, питающихся в школьных столовых до 98%. Охват питанием в учреждениях образования остается стабильным.
На сегодняшний день все дети из семей, нуждающихся в социальной поддержке, обеспечены бесплатными школьными завтраками или обедами.
         Однако в развитии системы питания обучающихся образовательных учреждений муниципального образования «Город Томск» имеется ряд сложных проблем, требующих решения в ближайшей и среднесрочной перспективе. Материальная база пищеблоков образовательных учреждений устарела и нуждается в обновлении. Средний процент износа технологического оборудования на пищеблоках образовательных учреждений составляет около 45%. 
         Приведение технологического оборудования столовых образовательных учреждений в соответствие с современными требованиями обеспечит внедрение новых технологий в систему питания школьников, новых методов их обслуживания, а также будет иметь особое значение для улучшения здоровья детей и подростков.</t>
  </si>
  <si>
    <t xml:space="preserve">         Среди различных видов безопасности для учреждений социальной направленности приоритетными являются пожарная, электрическая и техническая безопасность. Все они взаимосвязаны, их обеспечение должно решаться согласно законодательным и нормативным актам Российской Федерации.
         В настоящее время материально-техническое обеспечение учреждений социальной направленности характеризуется высокой степенью изношенности основных фондов (зданий, сооружений, оборудования и инженерных коммуникаций), недостаточным финансированием мероприятий, направленных на повышение инженерной безопасности, исполнение требований контрольно-надзорных органов.</t>
  </si>
  <si>
    <t xml:space="preserve">            6. Общий объем средств областного бюджета определяется следующим образом:
 –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определяется в соответствии с постановлением Администрации Томской области от 25.10.2018 № 416а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и определении нормативов расходов на обеспечение государственных гарантий реализации прав»;
– на выплату надбавок педагогическим работникам, имеющим почетные звания, педагогическим работникам - молодым специалистам,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в муниципальной образовательной организацией в Томской области и имеющим почетные звания»;
 – на стимулирующие выплаты за результаты и качество работы определяется в пределах средств, доведенных Томской областью с учетом показателей качества муниципалитета (распоряжение Департамента общего образования Томской области от 21.01.2010 № 18 «Об утверждении порядка и итогов комплексной оценки деятельности муниципальных образовательных систем»).
            7.  Кадровый потенциал и материально-техническую базу реализации Подпрограммы составляют департамент образования и муниципальные образовательные учреждения, в отношении которых функции и полномочия учредителя выполняет департамент образования.
          Обоснование потребности в необходимых ресурсах на 2024 - 2030 годы отражено в таблице 2.</t>
  </si>
  <si>
    <t xml:space="preserve">                                                                                                                          II. АНАЛИЗ ТЕКУЩЕЙ СИТУАЦИИ 
          Общее образование вносит значительный вклад в общественное благополучие и устойчивость социальных отношений, качество кадрового, интеллектуального и технологического потенциала муниципального образования «Город Томск». В соответствии со Стратегией социально-экономического развития муниципального образования «Город Томск» до 2030 года, утвержденной решением Думы Города Томска от 27.06.2006 № 224, система образования обеспечивает раскрытие интеллектуальных и творческих возможностей детей и молодежи, воспитание навыков саморазвития, способствующих достижению индивидуального успеха в последующей трудовой деятельности. 
          Долговременными целевыми ориентирами образования в муниципальном образовании «Город Томск» являются:
- достижение высокого качества и современности образовательных услуг;
- стремление стать максимально открытой и предельно доступной системой, активно реагирующей на сигналы рынка труда, семейные, общественные и муниципальные потребности;
- наращивание способности системы образования быть полезной в процессах социально-экономического, культурного и духовного развития жителей муниципального образования «Город Томск». 
          Настоящая подпрограмма (далее - Подпрограмма) направлена на усиление роли образования в социально-экономическом развитии муниципального образования «Город Томск», приведение содержания образования, технологий обучения и методов оценки качества образования в соответствие с требованиями современного общества и решение проблем, касающихся содержания системы образования. 
          Главной целью реализации Подпрограммы является обеспечение реализации конституционного права граждан, проживающих на территории муниципального образования «Город Томск», на предоставление общедоступного и бесплатного образования в образовательных учреждениях муниципального образования «Город Томск» в соответствии с федеральными законами, указами и распоряжениями Президента Российской Федерации, постановлениями и распоряжениями Правительства Российской Федерации, нормативно-правовыми актами департамента образования администрации Города Томска, Уставом образовательного учреждения, утвержденного учредителем, на принципах демократии, гуманизма, приоритета общечеловеческих ценностей, жизни и здоровья человека, гражданственности, свободного развития личности, автономности и светского характера образования. Образовательные услуги предоставляются 66 муниципальными общеобразовательными учреждениями:
- 40 средних общеобразовательных школ;
- 2 основные общеобразовательные школы; 
- 9 гимназий;
- 8 лицеев; 
- 1 МАОУ прогимназия «Кристина»; 
- 2 основные общеобразовательные школы для учащихся с ограниченными возможностями здоровья;
- 1 основная общеобразовательная школа-интернат для учащихся с ограниченными возможностями здоровья; 
- 1 основная общеобразовательная школа-интернат; 
- 2 средние общеобразовательные школы при ИТУ;
- а также 4 негосударственными общеобразовательными учреждениями.
          Основные показатели социально-экономического развития муниципального образования «Город Томск» в отрасли «Образование» приведены в таблице 1. </t>
  </si>
  <si>
    <t xml:space="preserve">г. Новосибирск </t>
  </si>
  <si>
    <t>98.9</t>
  </si>
  <si>
    <t>98.2</t>
  </si>
  <si>
    <t xml:space="preserve">не менее 30 </t>
  </si>
  <si>
    <t xml:space="preserve">не  менее 10 </t>
  </si>
  <si>
    <t>71.4</t>
  </si>
  <si>
    <t>Доля муниципальных общеобразовательных учреждений г. Томска, в которых внедрена целевая модель цифровой образовательной среды, %</t>
  </si>
  <si>
    <t xml:space="preserve">         Показатели цели, задач и мероприятий Подпрограммы приведены в приложении 1 к Подпрограмме.
</t>
  </si>
  <si>
    <t xml:space="preserve">          С 01.09.2022 во всех общеобразовательных учреждениях внедрены федеральные государственные образовательные стандарты (далее – ФГОС) начального общего образования, основного общего и среднего общего образования и осуществлён переход на обновленные ФГОС начального общего образования обучающихся 1 – 4 классов и обновленные ФГОС основного общего образования обучающихся 5-х классов. С 01.09.2023 планируется переход на обновленные ФГОС основного общего образования обучающихся с 6-го по 9 классы и обновленные ФГОС среднего общего образования обучающихся 10-х классов.
          С 2019 года на территории муниципального образования «Город Томск» реализуется региональный проект «Цифровая образовательная среда» национального проекта «Образование».
          В рамках реализации муниципального проекта «Цифровая образовательная среда» национального проекта «Образование» проводятся мероприятия по внедрению целевой модели цифровой образовательной среды в общеобразовательных организациях г. Томска.
          За 5 лет реализации проекта (2019 – 2023) в нем приняли участие 61 муниципальное общеобразовательное учреждение г. Томска. 
          С 2020 года на территории муниципального образования «Город Томск» реализуется региональный проект «Современная школа» национального проекта «Образование». 
          В рамках реализации регионального проекта «Современная школа» национального проекта «Образование» в муниципальных общеобразовательных учреждениях, расположенных в сельской местности, проводятся мероприятия по обновлению материально-технической базы для реализации основных и дополнительных общеобразовательных программ цифрового и гуманитарного профилей, естественно-научной и технологической направленностей, открываются центры образования «Точка роста».
          За 4 года реализации проекта (2020 – 2023) в нем приняли участие 5 муниципальных общеобразовательных учреждений, расположенных в сельской местности.
          В рамках реализации регионального проекта «Современная школа» национального проекта «Образование» проводится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За 4 года реализации проекта (2020 – 2023) в нем приняли участие 2 муниципальных общеобразовательных учреждения, осуществляющих образовательную деятельность исключительно по адаптированным основным общеобразовательным программам. 
          В связи с тем, что в 2023 году будут достигнуты все показатели, предусмотренные заключенными с Департаментом общего образования Томской области соглашениями о предоставлении субсидии местному бюджету из областного бюджета, участие муниципальных общеобразовательных учреждений в реализации региональных проектов «Цифровая образовательная среда» и «Современная школа» национального проекта «Образование» с 2024 года не планируется.
          В отношении обучения детей с ограниченными возможностями здоровья департаментом образования администрации Города Томска (далее – департамент образования) определены основные подходы к созданию системы помощи таким обучающимся, имеющим проблемы в развитии и трудности в обучении. 
          Для детей с ограниченными возможностями здоровья, имеющих недостатки в физическом и (или) психическом развитии, необходимы специальные условия для получения ими образования, коррекции нарушений развития и социальной адаптации на основе специальных педагогических подходов, лечебно-восстановительной работы.</t>
  </si>
  <si>
    <t xml:space="preserve">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Обеспечение бесплатным питанием обучающихся муниципальных образовательных учреждений.
И. Исполнение публичных нормативных обязательств.
К. Субсидии на иные цели бюджетным и автономным учреждениям, за исключением субсидий, отнесенных к другим критериям.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</si>
  <si>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3. Обеспечение 100% доступности каникулярного отдыха в загородных лагерях для детей из льготных категорий (от числа детей, чьи родители (законные представители) подали заявление на получение услуги по организованному отдыху в установленном порядке).
4. Увеличение числа участников профильных и целевых смен, организуемых муниципальными образовательными учреждениями.
5. Обеспечение комфортных и безопасных условий пребывания детей в муниципальных загородных лагерях, лагерях с дневным пребыванием, лагерях труда и отдыха.
          Возможные риски в процессе реализации муниципальной программы:
1. Снижение числа детей, отдохнувших в каникулы в муниципальных загородных лагерях, из-за переориентации запроса родителей на загородные лагеря, расположенные за пределами Томской области в регионах, имеющих климатические условия более подходящие для отдыха и оздоровления детей;
2. Сокращение базы организации каникулярного отдыха детей (как на базе учреждений, так и в загородных лагерях) из-за выбытия объектов по причине несоответствия требованиям законодательства Российской Федерации по обеспечению комплексной безопасности;
3. Снижение количества программ профильных и тематических смен и спад их реализации в каникулярный период на базе лагерей различных типов.
          При реализации настоящей подпрограммы для достижения поставленных цели и задач необходимо учитывать возможные риски социально-экономического и операционного характера. В рамках настоящей подпрограммы отсутствует возможность управления данными видами рисков.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настоящей подпрограммы;
 - своевременной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настоящей подпрограммы;
- обеспечения координации деятельности участников реализации настоящей подпрограммы.
          Решение проблем в сфере отдыха детей, их оздоровления и занятости путем принятия настоящей программы позволяет: организовать конструктивное и результативное взаимодействие муниципального образования «Город Томск», организаций всех форм собственности, общественных объединений на территории муниципального образования «Город Томск», использовать смешанные формы финансирования, создать механизмы государственно-частного партнерства, использовать новые модели функционирования организаций отдыха детей и их оздоровления.</t>
  </si>
  <si>
    <t xml:space="preserve">                                                                                                                                    II. АНАЛИЗ ТЕКУЩЕЙ СИТУАЦИИ 
          Организация каникулярного отдыха школьников и занятости детей и подростков в каникулярный период является одним из направлений работы администрации Города Томска в реализации социальной политики.
          Целью каникулярных кампаний, реализуемых подразделениями администрации Города Томска (департаментом образования администрации Города Томска, управлением физической культуры и спорта администрации Города Томска) является максимальный охват детей школьного возраста, проживающих в муниципальном образовании «Город Томск», организованными формами содержательного каникулярного отдыха, а также обеспечение занятости школьников в каникулярный период.
          В 2023 году муниципальными учреждениями администрации Города Томска, отдых детей в каникулярное время будет организован по следующим направлениям:
- в общеобразовательных учреждениях и учреждениях дополнительного образования запланирована организация 87 лагерей с дневным пребыванием детей (8 весной, 72 летом, 7 осенью) с общей численностью отдохнувших 11448 детей, 24 лагеря труда и отдыха (лето) для 818 обучающихся. Работа лагерей с дневным пребыванием детей направлена, в первую очередь, на обучающихся начальных классов, работа лагерей труда и отдыха – на подростков, занятых, преимущественно, на работах по благоустройству территорий образовательных учреждений;
- обучающиеся, занимающиеся туризмом в объединениях учреждений дополнительного образования, в период каникул выйдут в 59 походов, в том числе за пределы Томской области. Количество участников походов – 800 человек.
- оздоровительно – образовательные смены будут организованы в 6 сезонных стационарных (летних) лагерях, 1 круглогодичном (Центр «Солнечный» на базе МАОУ «Планирование карьеры»), а также 7 палаточных лагерях. Обучающимся Города Томска будет предоставлено 6581 мест (в т.ч. 5031 место в стационарных лагерях и 1550 мест в палаточных).
          Кроме того, запланировано временно трудоустроить 528 несовершеннолетних в возрасте от 14 до 18 лет (в т.ч. состоящих на учете в органах внутренних дел, комиссиях по делам несовершеннолетних, внутришкольном учет.   В структуре услуг в сфере отдыха детей и их оздоровления преобладает отдых в условиях лагерей с дневным пребыванием.
          Отдых и оздоровление детей создают условия не только для укрепления здоровья, но и для развития детей, их воспитания, снижения социальной напряженности, профилактики правонарушений.
          Каникулярная оздоровительная кампания традиционно имеет социальную направленность: процент детей из малообеспеченных семей, а также сирот, детей, находящихся в трудной жизненной ситуации, составляет ежегодно около 30%.
Приоритетным правом при трудоустройстве пользуются следующие категории обучающихся муниципальных образовательных учреждений: несовершеннолетние, состоящие на разных формах учета (внутришкольный учет, комиссия по делам несовершеннолетних и защите их прав (КДН и ЗП), отдел по делам несовершенно летних (ОДН), несовершеннолетние из семей безработных, малообеспеченных, многодетных, неполных, из семей, оказавшихся в социально опасном положении. Объем и виды работ, которые выполняют обучающиеся, спланированы в договорах, заключенных с Центром занятости населения.
          Особое внимание при проведении оздоровительной кампании уделяется разработке программ смен и качеству их реализации. С этой целью ежегодно проводятся смотры-конкурсы деятельности образовательных учреждений по организации каникулярного отдыха, оздоровления и занятости детей и подростков. В программы включаются мероприятия воспитательной, образовательной, творческой, спортивно-оздоровительной направленности с учетом интересов и потребностей детей, а также их возрастных особенностей.
          Несмотря на устойчивость системы отдыха детей, их оздоровления и занятости ряд проблем в этой сфере требует их решения программными методами:
1. Недостаточная материальная база загородных лагерей – необходимо строить новые, современные здания с оборудованными спортивными и игровыми площадками (баскетбольная, волейбольная, футбольная, площадка для игры в бадминтон, теннис и др.);
2. Недостаточное внимание к организации трудовой деятельности подростков (замкнутость трудовой деятельности только на школе, незначительное количество договоров с предприятиями, организациями и учреждениями);
3. Особого внимания требует проблема обеспечения загородных оздоровительных лагерей медицинскими кадрами, их подготовка к работе в соответствии с современными требованиями;
4. Ограниченность доступности услуг оздоровительных лагерей для детей с ограниченными возможностями здоровья.
          Прогноз развития сферы каникулярного отдыха в результате реализации муниципальной программы:
1. Сохранение охвата обучающихся муниципальных образовательных учреждений каникулярным отдыхом в лагерях с дневным пребыванием и лагерях труда и отдыха. 
2. Увеличение числа детей, отдохнувших во время каникул в муниципальных загородных лагерях.        </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</si>
  <si>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Укрепление материально-технической базы.
И. Реализация мероприятий по обеспечению организации отдыха детей в каникулярное время.
К. Обеспечение пожарной безопасности.
Л. Организация трудоустройства несовершеннолетних детей в каникулярное время.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</si>
  <si>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 xml:space="preserve">                                                                                                                                                                  II. АНАЛИЗ ТЕКУЩЕЙ СИТУАЦИИ 
          Система обеспечения функционирования и развития сферы образования в муниципальном образовании «Город Томск» представлена следующими основными направлениями и учреждениями, которые реализуют соответствующие направления:
1. Проведение общегородских (отраслевых) программ и мероприятий для детей, молодежи и работников системы образования образовательными учреждениями;
2. Обеспечение деятельности муниципального автономного учреждения информационно-методического центра г. Томска (далее – МАУ ИМЦ);
3. Обеспечение деятельности муниципального бюджетного учреждения психолого-медико-педагогической комиссии г. Томска (далее – МБУ ПМПК);
4. Обеспечение деятельности муниципальных учреждений централизованных бухгалтерий по обслуживанию дошкольных образовательных учреждений, общеобразовательных учреждений и департамента образования администрации Города Томска.
          В муниципальной системе образования муниципального образования «Город Томск» сформированы и развиваются эффективные воспитательные системы, направленные на формирование конкурентоспособной, социально активной, творческой личности, готовой к проявлению своей гражданской позиции. Основным механизмом развития и поддержки  воспитательных систем являются интеллектуальные и творческие конкурсы, городские массовые мероприятия, направленные на активизацию воспитанников и обучающихся, в том числе имеющих ограниченные возможности здоровья, повышение эффективности их деятельности, поиск новых форм воспитательной работы.
         Ежегодно департаментом образования администрации Города Томска и учреждениями, в отношении которых функции и полномочия учредителя выполняет департамент образования администрации Города Томска, реализуются городские программы воспитания и дополнительного образования физкультурно-спортивной, патриотической, художественно-эстетической и других направленностей с вовлечением детей дошкольного возраста, обучающихся общеобразовательных учреждений и учреждений дополнительного образования детей.      
         Широкий спектр городских программ позволяет образовательным учреждениям органично войти в воспитательную систему муниципального образования «Город Томск», определить «свое место» в ней исходя из приоритетных направлений своей воспитательной системы. Логичным продолжением ряда тематических программ (Юные инспекторы движения, «Улей», «Скаут-патриот», «Память» и др.) является проведение профильных смен на базе загородных детских образовательно – оздоровительных лагерей и лагерей с дневным пребыванием. Таким образом, программно-целевой подход позволяет сформировать открытое образовательное пространство для обучающихся и воспитанников, выходящее за пределы одного образовательного учреждения. Расширяется спектр социального партнерства не только с образовательными учреждениями, но и с другими социальными партнерами: учреждениями профессионального образования, предприятиями и организациями муниципального образования «Город Томск».
         В целях выявления лучших профессиональных кадров среди работников образования муниципального образования «Город Томск», распространения передового педагогического опыта проводятся муниципальные конкурсы профессионального мастерства работников образовательных учреждений («Воспитатель года», «Учитель года», «Сердце отдаю детям», «Первые шаги», «Педагог-наставник», «Учитель-логопед» и т.д.), мероприятия, повышающие уровень профессиональной компетентности педагогов.
         В целом мероприятия в области развития образования, организуемые департаментом образования администрации Города Томска, составляют систему мероприятий для всех участников образовательного процесса: дошкольников, обучающихся, в том числе имеющих ограниченные возможности здоровья, и педагогов. Однако на сегодняшний день отсутствие гарантированного финансирования общегородских (отраслевых) программ и мероприятий и участия в федеральных мероприятиях разрушает мотивацию обучающихся и педагогов к совершенствованию в образовательной деятельности.
         Реализация настоящей подпрограммы (далее - Подпрограмма) с заложенным в ней механизмом финансирования обеспечит выход на качественно новый уровень организации и проведения общегородских (отраслевых) мероприятий, привлечет к участию в данных мероприятиях максимально возможное количество образовательных учреждений, воспитанников, обучающихся, педагогов.</t>
  </si>
  <si>
    <t xml:space="preserve">          Приоритетным содержательным направлением в рамках информационно-методического сопровождения общего и дополнительного образования, реализуемого МАУ ИМЦ, является сопровождение руководящих и педагогических работников по следующим вопросам:
- реализация федеральных  образовательных программ дошкольного образования;
- реализация федеральных государственных образовательных стандартов начального общего образования, федеральных образовательных программ (НОО);
- введение федеральных государственных образовательных стандартов основного общего образования,  федеральных образовательных программ (ООО);
- введение федеральных государственных образовательных стандартов среднего общего образования,  федеральных образовательных программ (СОО);
          Основные проблемы по оказанию информационно-методической помощи и поддержки педагогическим работникам образовательных учреждений связаны с:
- разработкой основной образовательной программы муниципальных образовательных учреждений и рабочих программ по предметам;
- новой системой оценивания и новыми образовательными результатами;
- современным уроком и организацией внеурочной деятельности в соответствии с ФГОС, ФОП;
- использованием деятельностного подхода в образовательном процессе.
          Для решения выше перечисленных проблем в рамках Подпрограммы осуществляется информационно-методическое сопровождение образовательных учреждений муниципального образования «Город Томск» в осуществлении государственной политики в области образования, в соответствии с: заявками образовательных учреждений на проведение мероприятий, выявленными профессиональными затруднениями руководящих и педагогических работников образовательных учреждений и в соответствии с заказом департамента образования администрации Города Томска.
          Для эффективного решения данных проблем осуществляется обновление методической работы на муниципальном уровне в рамках приоритетных направлений развития образования.
          Реализация Подпрограммы с заложенным в ней механизмом финансирования обеспечит эффективное решение проблем информационно-методического сопровождения муниципальных образовательных учреждений в рамках реализации приоритетных направлений развития образования.
          Муниципальная система обеспечения прав детей с ограниченными возможностями здоровья, детей-инвалидов муниципального образования «Город Томск» включает в себя:
- систему специального образования (детские сады компенсирующего вида, специальные (коррекционные) учреждения);
- систему интегрированного образования (группы компенсирующего вида, специальные (коррекционные) классы);
- систему инклюзивного образования (детские сады общеразвивающего вида, общеобразовательные школы).
          Кроме того, система представлена различными формами обучения: классно-урочной, групповой, индивидуальным обучением на дому, индивидуальным графиком посещения дошкольных образовательных учреждений, технологией дистанционного обучения, службами ранней диагностики и коррекции.
          С целью обеспечения прав детей-инвалидов на образование в муниципальной системе осуществляется деятельность психолого-медико-педагогических и информационно-методических служб, направленная на создание организационно-педагогических условий для всех участников образовательного процесса: детей-инвалидов, родителей, педагогов.
          С целью определения особых образовательных потребностей детей с ограниченными возможностями здоровья предусмотрена комплексная двухуровневая психолого-медико-педагогическая диагностика. </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</si>
  <si>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Исполнение публичных нормативных обязательств.
И. Укрепление материально-технической базы.
К. Обеспечение деятельности казенных учреждений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
Л. Выплата стипендий.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</si>
  <si>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Доля муниципальных образовательных учреждений, воспитанники и обучающиеся которых приняли участие в общегородских (отраслевых) мероприятиях, %</t>
  </si>
  <si>
    <t>Путем суммирования количества проведенных мероприятий</t>
  </si>
  <si>
    <t xml:space="preserve">                                                                                                                                                                   II. АНАЛИЗ ТЕКУЩЕЙ СИТУАЦИИ 
          Дополнительное образование детей вносит значительный вклад в общественное благополучие и устойчивость социальных отношений, качество кадрового, интеллектуального и технологического потенциала муниципального образования «Город Томск». В соответствии со Стратегией социально-экономического развития муниципального образования «Город Томск» до 2030 года, утвержденной решением Думы Города Томска от 27.06.2006 № 224, система образования обеспечивает раскрытие интеллектуальных и творческих возможностей детей и молодежи, воспитание навыков саморазвития, способствующих достижению индивидуального успеха в последующей трудовой деятельности. 
          Долговременными целевыми ориентирами образования в муниципальном образовании «Город Томск» являются:
- достижение высокого качества и современности образовательных услуг;
- стремление стать максимально открытой и предельно доступной системой, активно реагирующей на сигналы рынка труда, семейные, общественные и муниципальные потребности;
- наращивание способности системы образования быть полезной в процессах социально-экономического, культурного и духовного развития жителей муниципального образования «Город Томск». </t>
  </si>
  <si>
    <t xml:space="preserve">          В течение 2021 - 2022 учебного года в г. Томске реализовывались 53 городские программы воспитания и дополнительного образования. В реализации программ принял участие 48541 обучающийся дошкольного и школьного возраста.
          В 32 образовательных учреждениях, подведомственных департаменту образования администрации Города Томска действовало 34 музея и музейных комнат. В деятельность Российского движения школьников вовлечено 39 школ города Томска и 2 организации дополнительного образования. Общая численность обучающихся, входящих в состав РДШ составляет 5496. Увеличилось и число участников Всероссийского военно- патриотического общественного движения «Юнармия»: в 2021/22 учебном году сформировано 34 отряда с количеством 525 юнармейцев, создано 1 местное отделение.
          С 2021 года в рамках деятельности Минпросвещения России совместно с Минкультуры России, Российским Движением школьников, Театральным институтом имени Б. Щукина развернута системная работа по созданию школьных театров. В 2022 году в общеобразовательных учреждениях города действовало 29 школьных театров, в которых занималось 1088 детей. 
Большое внимание в системе образования уделяется формированию здорового образа жизни и физического развития школьников. В отчетном году действовало 272 спортивных объединения в 12 учреждениях дополнительного образования детей, функционировало 58 школьных спортивных клубов
          Особое внимание в муниципалитете уделяется развитию научно-технического творчества учащихся. На сегодняшний день 3301 школьник занимается в 98 кружках и объединениях, реализующих программы технического образования. 
          В отчетном году 710 детей в возрасте от 5 до 18 лет обучались по 17 дополнительным общеобразовательным программам на базе созданного центра цифрового образования IТ- CUB.ТОМСК (структурное подразделение МАОУ «Томский Хобби-центр»).
          В муниципальных учреждениях дополнительного образования (далее - УДО) разработаны 48 адаптированных программ для детей с ОВЗ и детей-инвалидов. Эти программы помогают обеспечить доступность дополнительного образования, включить особенных детей в единое образовательное пространство. На данный момент в УДО зачислено 2 124 обучающихся, относящихся к категории детей-инвалидов и детей с ОВЗ.
          Дети с ОВЗ принимают участие в 8 городских программах воспитания и дополнительного образования. Для детей с особенностями в развитии в МОАУ ДО «Томский Хобби-центр» работала Служба ранней помощи (коррекционный педагог, логопед, психолог). Специалисты службы вели первичный прием семей, консультирование, тестирование, составление индивидуального образовательного маршрута.
          В муниципалитете продолжается работа по выявлению и поддержке лиц, проявивших выдающиеся способности в учебной деятельности. По итогам года 62 725 обучающихся общеобразовательных организаций в возрасте от 6 до 18 лет были охвачены образовательными программами/мероприятиями, ориентированными на выявление и сопровождение одаренных детей в рамках работы 3-ех межмуниципальных центров по работе с одаренными детьми, действующих на базе МБОУ Академический лицей им. Г.А.Псахье, МАОУ гимназия № 6, МАОУ «Планирование карьеры». 
          Основной целью дополнительного образования в муниципалитете является обеспечение охвата не менее 80% детей 5 - 18 лет качественными дополнительными общеобразовательными программами, в том числе технической и естественнонаучной направленности не менее 25%. В учреждениях дополнительного образования активно разрабатываются проекты, направленные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Идет процесс обновления содержания дополнительного образования, форм и технологий образовательного процесса в соответствии с изменяющимися запросами детей и их родителей.
          Удовлетворение потребностей по предоставлению качественного дополнительного образования требует решения ряда проблем:- в отрасли «Образование» функционируют 15 образовательных организаций дополнительного образования детей, из них типовое здание имеет только Дворец творчества детей и молодёжи, остальные организации находятся в приспособленных помещениях. 
Существует проблема строительства организаций дополнительного образования в новых микрорайонах муниципального образования «Город Томск», а также размещения организаций дополнительного образования на базе общеобразовательных школ;
- отставание темпов развития материально-технической базы организаций от темпов развития современных технологических процессов;
- ограниченность финансирования основных муниципальных мероприятий, а также участия обучающихся в региональных и всероссийских мероприятиях.
          Реализация подпрограммы позволит решить основные задачи муниципальной системы дополнительного образования:
1. Обеспечить количество детей в возрасте от 5 до 18 лет, проживающих в муниципальном образовании «Город Томск», охваченных дополнительным образованием до 80 %, в том числе охваченных программами технической и естественнонаучной направленности (25%);
2. Обеспечить охват 70 % детей муниципального образовании «Город Томск» с ограниченными возможностями здоровья дополнительными общеобразовательными программами, в том числе с использованием дистанционных технологий;
3. Обеспечить достаточное финансирование основных муниципальных мероприятий, а также участия обучающихся в региональных и всероссийских мероприятиях.
          При реализации мероприятий подпрограммы могут возникнуть следующие риски:
1. Недостаточность площадей, специализированных зданий для организаций дополнительного образования детей;
2. Привлечение молодых специалистов из-за увеличения интенсивности труда, недостаточной материальной базы для развития современных востребованных видов деятельности.</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</si>
  <si>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Укрепление материально-технической базы.
И. Обеспечение требований пожарной безопасности.
К.  Организация системы выявления, сопровождения одаренных детей.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</si>
  <si>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не менее 55</t>
  </si>
  <si>
    <t>не менее 60</t>
  </si>
  <si>
    <t>не менее 70</t>
  </si>
  <si>
    <t>г. Иркутск</t>
  </si>
  <si>
    <t>Мероприятие 1.1: предоставление образовательными учреждениями дошкольного образования в соответствии с требованиями ФГОС ДО</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</si>
  <si>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Исполнение публичных нормативных обязательств.
И. Финансовое обеспечение государственных полномочий путем предоставления бюджетам муниципальных образований субвенций из областного бюджета.
К. Обеспечение бесплатным питанием обучающихся муниципальных образовательных учреждений.
Л. Субсидии на иные цели бюджетным и автономным учреждениям, за исключением субсидий, отнесенных к другим критериям.
          II.  Второй уровень приоритетности:
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
Б.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</si>
  <si>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Доля обучающихся, принимающих участие в конкурсах, выставках, фестивалях, спортивных мероприятиях различного уровня, %</t>
  </si>
  <si>
    <t>**При расчете значения данного показателя учитывается информация по запросу о количестве детей, принявших участие в программах каникулярного отдыха, в возрасте от 7 до 17 лет, получивших услуги от организаций, которым предоставлена льгота по земельному налогу, указанная в п. 2.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</si>
  <si>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r>
      <t xml:space="preserve">          С учетом роста числа детей школьного возраста и застройки территории города, требуется строительство не менее одной-двух новых школ в год. Имеющийся ресурс зданий муниципальных общеобразовательных учреждений позволяет обучать в одну смену до 35 000 школьников. Для сохранения возможности к 2025 году обучать первую смену не менее 60% детей, необходимо создать еще порядка 7000 ученических мест.   
          Вместе с тем, остаются микрорайоны и территории, где участки для строительства новых школ на сегодняшний день отсутствуют, а существующие общеобразовательные учреждения фактически не могут справиться с возрастающим числом школьников. В их числе:
- территория микрорайонов Солнечный и Подсолнухи;
- территория микрорайона Зеленые горки;
- территория в районе Пушкинской развязки;
- территория в районе Белого озера;
- район Иркутского тракта от путепровода до ул. Суворова;
- территория села Дзержинское;
- территория ул. Московский тракт – ул. Учебная. 
           На основании изложенного, указанные микрорайоны в настоящее время не обеспечены объектами социальной инфраструктуры - общеобразовательным учреждением, дошкольным образовательным учреждением.
           Для обеспечения доступности дошкольного образования в муниципальных дошкольных образовательных учреждениях по месту жительства, требуется строительство новых зданий детских садов на территориях вышеуказанных микрорайонов, а также на территории районов новой жилой застройки.  
           Капитальный ремонт:
2016 г. – комплексный капитальный ремонт зданий МАОУ СОШ № 32 г. Томска (ул. Пирогова, 2) и МАОУ лицей № 51 г. Томска (ул. Карташова, 47).
2017 г. – капитальный ремонт спортивного зала и системы электроснабжения в МАОУ СОШ № 64 г. Томска.
В связи с неудовлетворительным состоянием выведено первое строение корпуса  МАДОУ № 11 г. Томска по адресу: ул. Иркутский тракт, 166.
2018 г. – комплексный капитальный ремонт МАОУ СОШ № 15 г. Томска (ул. Челюскинцев, 20а); капитальный ремонт кровли МАОУ СОШ № 22 г. Томска.
2019 г. – комплексный капитальный ремонт МАОУ СОШ № 53 г. Томска (ул. Бела Куна, 1); капитальный ремонт кровли МАОУ гимназия № 13 г. Томска; капитальный ремонт кровли МАОУ СОШ № 14 г. Томска;
2020 г. – капитальный ремонт систем отопления, водоснабжения и водоотведения в МАОУ СОШ № 11 г. Томска; капитальный ремонт входных узлов в МАДОУ № 45 г. Томска, капитальный ремонт МАОУ СОШ № 19 г. Томска (ул. Центральная, 4а). Начат капитальный ремонт спортивного зала МАОУ лицей № 8 г. Томска (пр. Кирова, 12).
2021 г.– капитальный ремонт кровли МАДОУ № 95, МАДОУ № 63, МАДОУ № 40, капитальный ремонт АПС МБДОУ № 21, МАДОУ № 85;
Разработана ПСД на капитальный ремонт: пристройка с учебными кабинетами и спортивным залом МАОУ СОШ № 16 г. Томска (пер. Сухоозерный, 6), стоимость работ в ценах 2021 г. составляет 18 577,0 тыс. руб.; спортивный зал МАОУ СОШ№ 47 г. Томска (ул. Пушкина, 54/1), стоимость работ составляет 43761,4 тыс. руб.
2022 г. – капитальный ремонт пристройки с учебными кабинетами и спортивным залом МАОУ СОШ № 41 г. Томска (ул. Тверская, 74а), пристройки с учебными кабинетами и спортивным залом МАОУ СОШ № 16 г. Томска (пер. Сухоозерный, 6), МАОУ лицей № 8 им. Н.Н. Рукавишникова г. Томска – окончание ремонтных работ в июне 2023 года. Разработана ПСД на капитальный ремонт спортивного зала МАОУ СОШ № 47 г. Томска (ул. Пушкина, 54/1). Выполнен капитальный ремонт кровли МБДОУ № 89 г. Томска (ул. Никитина, 62).
           В рамках реализации федерального проекта «Модернизация школьных систем образования» выполнен капитальный ремонт - пристройка с учебными кабинетами и спортивным залом МАОУ СОШ № 16 г. Томска (пер. Сухоозерный, 6), пристройка с учебными кабинетами и спортивным залом МАОУ СОШ № 41 г. Томска (ул. Тверская, 74а), начат капитальный ремонт зданий МАОУ лицей № 8 г. Томска (пр. Кирова, 12). В связи с неудовлетворительным техническим состоянием, выведены из эксплуатации: - корпус МАОУ СОШ № 12 г. Томска по адресу: г. Томск, ул. М. Горького, 55; - 2 строение корпуса МАДОУ № 11 г. Томска по адресу: ул. Иркутский тракт, 166.
           В 2023 году в рамках мероприятий по модернизации школьных систем образования запланировано выполнить капитальный ремонт общеобразовательных организаций №№ 5, 14, 22, 30, 38, 49. На эти цели в бюджете 2023 года предусмотрено 1 019 793,4 тыс. руб., в том числе 635 610,6 тыс. руб. - федеральный бюджет; 347 371,7 тыс. руб. - областной бюджет; 36 811,1 тыс. руб. – местный бюджет.
          В 2023 году в бюджете МО «Город Томск» на разработку проектно-сметной документации на капитальный ремонт следующих образовательных объектов предусмотрено 136 676,1 тыс. руб., в том числе 71 365,0 тыс. руб. – областной бюджет, 65 311,1 тыс. руб. – местный бюджет. (общеобразовательные организации № 11, 33, 34, 3, 25, школа-интернат 1, гимназия 26, 23, 67, 56, 40. Данные объекты запланировано отремонтировать в период 2024-2025 годов. Также в 2023 году запланировано выполнить работы по капитальному ремонту спортивного зала МАОУ СОШ № 47 г. Томска по адресу: г. Томск, ул. Пушкина, 54/1 (решение судов). На эти цели в бюджете муниципального образования «Город Томск» предусмотрены средства в размере 46 587,0 тыс. руб.
           Требуют капитального ремонта для обеспечения здоровых и безопасных условий организации образовательного процесса, приведения в соответствие современным требованиям 34 общеобразовательных учреждений: 19-ДОУ, 2 - УДО.
           </t>
    </r>
    <r>
      <rPr>
        <b/>
        <i/>
        <sz val="12"/>
        <rFont val="Times New Roman"/>
        <family val="1"/>
        <charset val="204"/>
      </rPr>
      <t>Безопасность образовательного процесса</t>
    </r>
    <r>
      <rPr>
        <sz val="12"/>
        <rFont val="Times New Roman"/>
        <family val="1"/>
        <charset val="204"/>
      </rPr>
      <t xml:space="preserve"> 
           Во всех образовательных учреждениях, подведомственных департаменту образования администрации Города Томска установлены камеры видеонаблюдения и кнопки экстренного вызова с выходом на ФГКУ «УВО ВНГ России».
           В 2023 году в 105 учреждениях были заключены договоры на физическую охрану сотрудниками ЧОП. При отсутствии физической охраны охрану образовательных организаций осуществляют в дневное время вахтер, согласно штатному расписанию, техники и дежурный администратор, в ночное время сторож. 
           В 2022 году на выполнение противопожарных мероприятий в 25 образовательных учреждениях потрачено 10 182,74 тыс. В 2023 году на эти цели выделено 14 205,3 тыс. для 52 ОУ.
           Таким образом, муниципальной системой образования города Томска проведена и проводится масштабная работа по обеспечению качественного и доступного общего и дополнительного образования, улучшению условий предоставления образования. 
           </t>
    </r>
    <r>
      <rPr>
        <b/>
        <i/>
        <sz val="12"/>
        <rFont val="Times New Roman"/>
        <family val="1"/>
        <charset val="204"/>
      </rPr>
      <t>К проблемным вопросам</t>
    </r>
    <r>
      <rPr>
        <sz val="12"/>
        <rFont val="Times New Roman"/>
        <family val="1"/>
        <charset val="204"/>
      </rPr>
      <t>, требующим первоочередного решения программным методом, и перспективным направлениям работы департамента образования относятся:
1. Обеспечение доступности и равных возможностей получения общего и дополнительного образования для каждого ребенка Города Томска;
2. Предоставление качественного общего и дополнительного образования в соответствии с запросами населения и перспективами развития Города Томска, Томской области и Российской Федерации
3. Обеспечение безопасности участников образовательно – воспитательного процесса. 
           В соответствии с целями развития Российской Федерации Город Томск должен вести активную политику, ориентированную на внедрение инновационных методов во все этапы образовательного процесса, обеспечивающих освоение обучающимися базовых навыков и умений, повышение их мотивации к обучению и вовлеченности в образовательный процесс.
           Содействие развитию муниципальной системы образования Города Томска будут способствовать мероприятия муниципальной программы, предусматривающие:
- сохранение и развитие единого образовательного пространства на основе преемственности общего и дополнительного образования;
- обеспечение квалифицированными кадрами системы образования и информационно-методическая поддержка образовательных организаций; 
- развитие инфраструктуры общего и дополнительного образования, создание условий для отдыха детей;
- организация каникулярного отдыха и занятости детей;
- обеспечение специальных условий для получения образования детьми с ограниченными возможностями здоровья;
- обеспечение условий для раскрытия интеллектуальных и творческих возможностей детей;
- эффективное использование модернизированной материально-технической базы системы образования в целях достижения высоких образовательных результатов;
- создание условий для сохранения здоровья детей и обеспечения безопасности образовательного процесса.
           Результаты выполнения мероприятий муниципальной программы характеризуются эффектами социальной значимости: максимальное удовлетворение потребностей населения в доступном и качественном общем и дополнительном образовании при оптимальном использовании выделяемых и привлекаемых ресурсов; создание наилучших условий для развития творческого потенциала детей; развитие системы взаимодействия обучающихся, педагогов и руководителей муниципальных образовательных учреждений муниципального образования «Город Томск»; развитие инклюзивного образования в учреждениях муниципального образования «Город Томск», инклюзивной культуры у участников образовательного процесса; увеличение сети дошкольных и школьных образовательных учреждений, отвечающих современным требованиям к организации образовательного процесса, создание условий для сохранения здоровья детей и обеспечения безопасности образовательного процесса.
           Показатели цели, задач и мероприятий муниципальной программы приведены в приложении 1 к настоящей программе. 
           Ресурсное обеспечение муниципальной программы приведены в приложении 2 к настоящей программе.
           Подпрограммы муниципальной программы приведены в разделах IV.I - IV.VII настоящей программы.</t>
    </r>
  </si>
  <si>
    <t>Количество зданий, в которых выполнены мероприятия по оснащению и ремонту в целях модернизации школьных систем образования, шт.</t>
  </si>
  <si>
    <t>Количество, введённых ставок советников директора по воспитанию и взаимодействию с детскими общественными объединениями и обеспечена их деятельность, шт.</t>
  </si>
  <si>
    <t>Cсубсидия на укрепление МТБ в общеобразовательных организациях</t>
  </si>
  <si>
    <t>Приложение 1 к Подпрограмме 2 «Функционирование и развитие начального общего, основного общего, среднего общего образования»</t>
  </si>
  <si>
    <t>Количество муниципальных образовательных учреждений, где выполнены мероприятия по приведению объектов в соответствие требованиям пожарной безопасности, шт.</t>
  </si>
  <si>
    <t>Повышение качества ведения региональной информационной системы доступности дошкольного образования</t>
  </si>
  <si>
    <t>Количество детей, отдохнувших в стационарных загородных лагерях и школах с круглосуточным пребыванием, в соответствии с муниципальными заданиями учреждений, чел.</t>
  </si>
  <si>
    <t>Количество участников походов и экспедиций, в соответствии с муниципальными заданиями учреждений, чел.</t>
  </si>
  <si>
    <t>Количество детей, отдохнувших в палаточных лагерях, в соответствии с муниципальными заданиями учреждений, чел.</t>
  </si>
  <si>
    <t>** При расчете значения данного показателя учитывается информация по запросу о количестве детей, принявших участие в программах каникулярного отдыха, в возрасте от 7 до 17 лет, получивших услуги от организаций, которым предоставлена льгота по земельному налогу, указанная в п. 2.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</si>
  <si>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t>Приложение 2 к Подпрограмме 2 «Функционирование и развитие начального общего, основного общего, среднего общего образования»</t>
  </si>
  <si>
    <t>Мероприятие 1.1: предоставление образовательными учреждениями дошкольного образования в соответствии с требованиями ФГОС ДО.</t>
  </si>
  <si>
    <t>Стратегия социально-экономического развития муниципального образования «Город Томск» до 2030 года</t>
  </si>
  <si>
    <t>Томская область</t>
  </si>
  <si>
    <t xml:space="preserve">          Анализ текущего положения муниципального образования «Город Томск» с указанием динамики показателей социально-экономического развития, в том числе показателей, установленных в Стратегии социально-экономического развития муниципального образования «Город Томск» до 2030 года, за предшествующие три года, и в сравнении с показателями основных административных центров Сибирского федерального округа и с показателями Томской области представлен в таблице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</si>
  <si>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 xml:space="preserve">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</si>
  <si>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 xml:space="preserve">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</si>
  <si>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 xml:space="preserve">          Анализ текущего положения муниципального образования «Город Томск» с указанием динамики показателей социально-экономического развития, в том числе показателей, установленных в Стратегии социально-экономического развития муниципального образования «Город Томск» до 2030 года, за предшествующие три года, и в сравнении с показателями основных административных центров Сибирского федерального округа и с показателями Томской области представлен в таблице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</si>
  <si>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Доля детей-сирот и детей, оставшихся без попечения родителей, отдохнувших в детских лагерях всех типов, от общего количества детей, оставшихся без попечения родителей, обучающихся в муниципальных общеобразовательных учреждениях, %</t>
  </si>
  <si>
    <t xml:space="preserve">           Анализ текущего положения муниципального образования «Город Томск» с указанием динамики показателей социально-экономического развития, в том числе показателей, установленных в Стратегии социально-экономического развития муниципального образования «Город Томск» до 2030 года, за предшествующие три года, и в сравнении с показателями основных административных центров Сибирского федерального округа и с показателями Томской области представлен в таблице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</si>
  <si>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Доля детей в возрасте от 7 до 17 лет включительно, принявших участие в программах каникулярного отдыха в общей численности детей данного возраста, %</t>
  </si>
  <si>
    <t xml:space="preserve">          Муниципальная система дошкольного образования муниципального образования «Город Томск» является составной частью системы муниципального образования «Город Томск» и способствует реализации ключевой задачи Стратегии социально-экономического развития муниципального образования «Город Томск» до 2030 года, утвержденной решением Думы Города Томска от 27.06.2006 № 224, в части предоставления обеспечивать доступного и современного уровня качества образования для детей в возрасте от 2 месяцев до 7 лет.
          Настоящая подпрограмма (далее - Подпрограмма) направлена на усиление роли образования в социально-экономическом развитии муниципального образования «Город Томск». Доступность дошкольного образования для детей в возрасте от 2 месяцев обеспечивает:   
- возможность устройства на работу и минимальные перерывы в карьере для наиболее социально активной группы молодых женщин; 
- достойный уровень материального благосостояния семьи;
- высокую степень социализации детей, получающих дошкольное образование;
- подготовленность детей дошкольного возраста к получению образования в школе.
          Главной целью реализации Подпрограммы является обеспечение реализации конституционного права граждан, проживающих на территории муниципального образования «Город Томск», на предоставление общедоступного и бесплатного образования в образовательных учреждениях муниципального образования «Город Томск» в соответствии с федеральными законами, указами и распоряжениями Президента Российской Федерации, постановлениями и распоряжениями Правительства Российской Федерации, нормативно-правовыми актами департамента образования администрации Города Томска, Уставом образовательного учреждения, утвержденного учредителем, на принципах демократии, гуманизма, приоритета общечеловеческих ценностей, жизни и здоровья человека, гражданственности, свободного развития личности, автономности и светского характера образования.
          Система дошкольного образования является вариативной, представлена следующими дошкольными образовательными организациями (по состоянию на 01.01.2023):
- 61 муниципальный детский сад (25060 детей);
- 2 государственных (ведомственных) дошкольных образовательных учреждений (далее - ДОУ) (352 ребенка);
- 13 негосударственных частных дошкольных образовательных организаций (далее - ЧДОО) (1631 ребёнок);
- 6 индивидуальных предпринимателей (далее - ИП) (198 детей);                                                                                                                                                                                        
          Кроме того, в систему дошкольного образования входят следующие учреждения и группы, предоставляющие дошкольное образование:
- МАОУ прогимназия «Кристина» – 1 учреждение (245 воспитанников);
- 4 дошкольных отделения при муниципальных общеобразовательных учреждениях (353 воспитанника);
- группы дошкольной подготовки – 5 общеобразовательных учреждения (19 воспитанников).
         Доступность дошкольного образования для детей в возрасте от 0 до 8 лет на конец 2022 года в муниципальном образовании «Город Томск» составила 100%. 
В МДОУ г. Томска достаточное количество мест для детей дошкольного возраста. 
         Ежегодно растет процент охвата дошкольным образованием детей раннего возраста. Полностью ликвидирована очередность, в том числе среди детей раннего возраста в Кировском районе, в отдельных микрорайонах Ленинского, Октябрьского районов.    
          В 2022 г. получили лицензию на осуществление образовательной деятельности и начали функционировать 8 новых корпусов муниципальных детских садов, построенных в рамках национального проекта «Демография» (1385 мест, из них 402 для детей до 3-х лет).
          Однако, муниципальные детские сады в г. Томске территориально неравномерно расположены и не всегда соответствуют демографической ситуации и плотности населения микрорайонов города.
          Сохраняется напряженная ситуация в следующих микрорайонах г. Томска: 
- Ленинский район (микрорайон «Радонежский»), 
- Октябрьский район (микрорайон «Телецентр», «Солнечный», «Зеленые горки»), 
- Советский район (микрорайон «Овражный», «Центральный»). 
          Результатом реализации подпрограммы будет сохранение 100% доступности качественного дошкольного образования для детей от 1,5 до 7 лет включительно, в том числе для детей с ОВЗ.
          С целью достижения данного результата администрацией Города Томска прорабатывается возможность строительства дошкольного образовательных учреждений:
- на пер. Просторный в рамках комплексного развития территории (микрорайон «Радонежский», «Войков», «1604»);
- в микрорайоне «Зеленые горки» (в рамках строительства микрорайона № 8) имеются три земельных участка: ул. Крячкова, 5 (220 мест), ул. Крячкова, 9 (145 мест), ул. Крячкова, 11 (145 мест). В 2023 году в бюджете МО «Город Томск» на разработку ПСД на строительство здания ДОУ по ул. Андрея Крячкова, 9 предусмотрено 2 341,8 тыс.руб.;
- в микрорайоне ул. Красноармейская – пер. Нечевский, имеется земельный участок на ул. Гоголя, 36 (220 мест). В 2023 году в бюджете МО «Город Томск» на разработку ПСД на строительство здания ДОУ по ул. Гоголя, 36 предусмотрено 2 123,0 тыс. руб.;
- в микрорайоне «Телецентр» планируется принятие в муниципальную собственность ДОУ ТГАСУ, который не функционирует с октября 2022 года (140 мест). 
          Органами администрации Города Томска подготовлена и направлена в Департамент общего образования Томской области бюджетная заявка на финансирование из областного бюджета в 2024-2026 годах в рамках государственной программы «Развитие образования в Томской области», включающая в себя потребность в разработке проектно-сметной документации на строительство и выполнение строительно-монтажных работ по 7 образовательным объектам в период 2024-2026 гг.: ул. Андрея Крячкова, 5, ул. Андрея Крячкова, 9, ул. Андрея Крячкова, 11, ул. Гоголя, 36, мкр. Радонежский, ул. Войкова, ул. Белозерская, 11.
          В связи с отсутствием свободных мест в МДОУ по месту жительства семьи, родителям предлагается рассмотреть возможность посещения ребенком МДОУ, в которых имеются свободные места (удаленные от места жительства, в другом районе г. Томска). Однако, часть родителей (законных представителей) по разным причинам отказываются от предложенных вариантов предоставления дошкольного образования (самая распространенная причина отказа от направления в МДОУ г. Томска – удаленность детского сада от места проживания семьи), дети, родителям которых предлагались данные варианты, переносятся в учет.
          Все дети, родители которых согласились на предложенное место в МДОУ, в том числе не по месту жительства семьи, либо воспользовались альтернативными формами, имеют возможность получать дошкольное образование. В течение 2022 года имелось в среднем в месяц 774 свободных места в частных детских садах и у индивидуальных предпринимателей, из них 450 мест для детей до 3-х лет.
          В связи с уменьшение количества детей дошкольного возраста в МДОУ г. Томска началась работа по сокращению численности детей в группах и приведению в соответствие с санитарными нормами наполняемости групп в действующих МДОУ г. Томска, в том числе на основании предписаний Роспотребнадзора. А также в связи с отсутствием потребности в дошкольных местах в отдельных районах (микрорайонах) г. Томска (микрорайон «Каштак» Ленинского района, микрорайон «Авангвард» Октябрьского района, Кировский район) в муниципальных детских садах началась работа по закрытию рациональных групп с целью повышения комфортности пребывания детей в муниципальных детских садах (восстановление спален). С 2021г. закрыто 30 групп в 18 МДОУ (21 корпус). С 01.09.2023г. данная работа будет продолжена.
          По состоянию на 01.01.2023 г. на учете по предоставлению места в МДОУ г. Томска числилось – 8525 детей от 0 до 8 лет, из них от 0 до 3-х лет – 7565 детей (с 1,5 до 3-х лет – 3010), старше 3-х лет – 960 детей.</t>
  </si>
  <si>
    <t xml:space="preserve"> Ж</t>
  </si>
  <si>
    <t>Мероприятие 1.1: предоставление дополнительного образования детям</t>
  </si>
  <si>
    <t>Мероприятие 1.1: организационное обеспечение вопросов подготовки и проведения общегородских (отраслевых) программ и мероприятий для детей, молодежи и работников образовательных учреждений</t>
  </si>
  <si>
    <t>Мероприятие 1.1: оказание муниципальных услуг (выполнение работ) по обеспечению организации отдыха детей в каникулярное время, включая мероприятия по обеспечению безопасности их жизни и здоровья, в лагерях с дневным пребыванием, загородных оздоровительных лагерях, школах с круглосуточным пребыванием, специализированных (профильных) палаточных лагерях, походах и экспедициях,    в т.ч. субсидии автономным и бюджетным учреждениям на финансовое обеспечение муниципального задания на оказание муниципальных услуг (выполнение работ)</t>
  </si>
  <si>
    <t>Мероприятие 1.2: укрепление материально - технической базы загородных лагерей</t>
  </si>
  <si>
    <t>Мероприятие 2.1: создание условий для  функционирования и  развития системы общего образования в городе Томске</t>
  </si>
  <si>
    <t>Мероприятие 2.1: приведение условий предоставления дошкольного образования к требованиям ФГОС ДО, санитарных правил, правил пожарной безопасности, требованиям антитеррористической защищенности</t>
  </si>
  <si>
    <t>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t>
  </si>
  <si>
    <t>Доля образовательных организаций, реализующих программы дошкольного образования, достигших уровня качества дошкольного образования выше базового (от общей численности образовательных организаций, реализующих программы дошкольного образования), %</t>
  </si>
  <si>
    <t>Доля образовательных организаций, реализующих программы дошкольного образования, имеющих базовый уровень качества дошкольного образования (от общей численности образовательных организаций, реализующих программы дошкольного образования), %</t>
  </si>
  <si>
    <t>Доля дошкольных образовательных учреждений, признанных подготовленными к новому учебному году (от общей численности дошкольных образовательных учреждений), %</t>
  </si>
  <si>
    <t>Доля выпускников муниципальных общеобразовательных организаций, закончивших школу с медалью (от общего количества выпускников муниципальных общеобразовательных организаций), %</t>
  </si>
  <si>
    <t>Доля мероприятий муниципальной программы, которые выполнены в полном объеме (от общего количества мероприятий муниципальной программы), %</t>
  </si>
  <si>
    <t>Доступность дошкольного образования для детей в возрасте от 2 месяцев до 7 лет (включительно) по месту жительства, (отложенный спрос), %</t>
  </si>
  <si>
    <t>Доля детей в возрасте от 2-х месяцев до 7 лет (включительно), получающих услуги дошкольного образования, а также услуги по присмотру и уходу, %</t>
  </si>
  <si>
    <t>Доступность дошкольного образования для детей в возрасте от 2 месяцев до 7 лет (включительно) по месту жительства (отложенный спрос), %</t>
  </si>
  <si>
    <t>Количество дошкольных образовательных учреждений, где осуществлен текущий ремонт асфальтового покрытия территорий, шт.</t>
  </si>
  <si>
    <t>Количество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обеспеченных бесплатным двухразовым питанием, чел.</t>
  </si>
  <si>
    <t>Цель подпрограммы: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</si>
  <si>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2 : организация занятости детей в каникулярное время путем трудоустройства подростков на рабочие места, создаваемые в  муниципальных образовательных учреждениях города Томска.</t>
  </si>
  <si>
    <t>Мероприятие 5.1: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образовательным программам</t>
  </si>
  <si>
    <t xml:space="preserve">Задача 6: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в муниципальных образовательных учреждениях. </t>
  </si>
  <si>
    <t>Департамент капитального строительства администрации Города Томска,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t>
  </si>
  <si>
    <t>Доля детей-сирот и детей, оставшихся без попечения родителей, отдохнувших в детских лагерях всех типов, от общего количества детей-сирот и детей, оставшихся без попечения родителей, обучающихся в муниципальных общеобразовательных учреждениях, %</t>
  </si>
  <si>
    <t>Задача 5 подпрограммы: обновление содержания и технологий преподавания образовательных программ начального общего, основного общего, среднего общего образования, в том числе обновление материально-технической базы.</t>
  </si>
  <si>
    <t>Мероприятие 4.1: оснащение новых построенных (приобретенных) зданий учреждений, реализующих образовательные программы начального общего, основного общего и среднего общего образования, в том числе средствами обучения и воспитания</t>
  </si>
  <si>
    <t xml:space="preserve">Количество оснащенных новых построенных (приобретенных) зданий учреждений, реализующих  образовательные программы начального общего, основного общего и среднего общего образования, шт. </t>
  </si>
  <si>
    <t>Мероприятие 4.1:  оснащение новых построенных (приобретенных) зданий учреждений, реализующих образовательные программы начального общего, основного общего и среднего общего образования, в том числе средствами обучения и воспитания</t>
  </si>
  <si>
    <r>
      <t>Количество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образовательным</t>
    </r>
    <r>
      <rPr>
        <u/>
        <sz val="10"/>
        <rFont val="Times New Roman"/>
        <family val="1"/>
        <charset val="204"/>
      </rPr>
      <t xml:space="preserve"> программам дошкольного образования</t>
    </r>
    <r>
      <rPr>
        <sz val="10"/>
        <rFont val="Times New Roman"/>
        <family val="1"/>
        <charset val="204"/>
      </rPr>
      <t>, обеспеченных бесплатным двухразовым питанием, чел.</t>
    </r>
  </si>
  <si>
    <t>Задача 1 подпрограммы: обеспечение качества предоставления начального общего, основного общего, среднего общего образования в соответствии с Федеральными государственными образовательными стандартами.</t>
  </si>
  <si>
    <t>Задача 2 подпрограммы: создание  условий для реализации образовательных программ  начального общего, основного общего, среднего общего образования.</t>
  </si>
  <si>
    <t>Задача 1 подпрограммы: обеспечение качества предоставления  начального общего, основного общего, среднего общего образования в соответствии с Федеральными государственными образовательными стандартами.</t>
  </si>
  <si>
    <t>Обеспечение обучающихся с ограниченными возможностями здоровья, не проживающих в образовательных организациях, осуществляющих образовательную деятельность по основным образовательным программам начального общего, основного общего, среднего общего образования  , бесплатным двухразовым питанием, чел.</t>
  </si>
  <si>
    <t>Гармоничное развитие личности. Укрепление здоровья и долголетие. Повышение уровня жизни населения</t>
  </si>
  <si>
    <t>Земельный налог</t>
  </si>
  <si>
    <t xml:space="preserve">Департамент образования администрации Города Томска
</t>
  </si>
  <si>
    <t>Доля детей-инвалидов, отдохнувших в детских лагерях всех типов, от общего количества детей-инвалидов, обучающихся в муниципальных общеобразовательных учреждениях, %</t>
  </si>
  <si>
    <t>Льготная ставка земельного налога в размере 0,5%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и физическим лицам, являющимся индивидуальными предпринимателями, в отношении земельных участков, предоставленных для эксплуатации следующих объектов недвижимого имущества: детских садов и других объектов для дошкольного образования детей (пункт 3.2.6 Положения о взимании земельного налога на территории муниципального образования "Город Томск" (утверждено решением Думы Города Томска от 21.09.2010 N 1596)</t>
  </si>
  <si>
    <t>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эксплуатации детских санаториев, детских санаториев-профилакториев, санаторных школ, детских домов, детских пансионатов, школ интернатов, детских оздоровительных, детских туристических лагерей и баз (пункт 3.2.8 Положения о взимании земельного налога на территории муниципального образования "Город Томск" (утверждено решением Думы Города Томска от 21.09.2010 N 1596)</t>
  </si>
  <si>
    <t>Показатель "Доля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 цели "обеспечение доступного и качественного дошкольного образования" подпрограммы "Функционирование и развитие дошкольного образования"  муниципальной программы (задачи муниципальной программы)</t>
  </si>
  <si>
    <t xml:space="preserve">Показатель "Доля детей в возрасте от 7 до 17 лет включительно, принявших участие в программах каникулярного отдыха в общей численности детей данного возраста, %" цели "организация каникулярного отдыха и занятости детей" подпрограммы "Организация отдыха детей в каникулярное время" муниципальной программы (задачи муниципальной программы)
</t>
  </si>
  <si>
    <r>
      <t xml:space="preserve">          В Стратегии социально-экономического развития муниципального образования «Город Томск» до 2030 года (далее - Стратегия), утвержденной решением Думы Города Томска от 27.06.2006 № 224, в рамках направления «Широкие возможности для самореализации горожан» выделяется целевой вектор «Гармоничное развитие личности», в котором определены ключевые задачи, направленные на обеспечение качественного образования и содействие культурному и духовному развитию.
           В соответствии со Стратегией муниципальная система образования должна обеспечивать качественное доступное образование, создавать условия для раскрытия интеллектуальных и творческих возможностей детей и молодежи, воспитания навыков саморазвития, направленных на достижение индивидуального успеха в последующей трудовой деятельности, а также для воспитания гармонично развитой и социально ответственной личности на основе духовно-нравственных ценностей народов Российской Федерации, исторических и национально-культурных традиций. 
          Муниципальная программа «Развитие образования» на 2024-2030 годы разработана в рамках указанного направления для выполнения поставленных перед муниципальным образованием «Город Томск» задач. 
</t>
    </r>
    <r>
      <rPr>
        <b/>
        <i/>
        <sz val="12"/>
        <rFont val="Times New Roman"/>
        <family val="1"/>
        <charset val="204"/>
      </rPr>
      <t xml:space="preserve">Обобщенный краткий анализ текущего муниципальной системы образования положения города Томска. 
Функционирование и развитие дошкольного образования. </t>
    </r>
    <r>
      <rPr>
        <sz val="12"/>
        <rFont val="Times New Roman"/>
        <family val="1"/>
        <charset val="204"/>
      </rPr>
      <t xml:space="preserve">
По состоянию на 01.01.2023 система дошкольного образования Города Томска представлена 90 организациями, в том числе:
- 61 муниципальный детский сад (25 060 детей);
- 1 МАОУ Прогимназия «Кристина» (245 дошкольников);
- 7 муниципальных организаций общего образования, имеющих группы дошкольной подготовки и/или дошкольные отделения (372 ребенка);
- 2 государственных детских сада, подведомственных Национальному исследовательскому Томскому политехническому университету (далее - НИ ТПУ) и Национальному исследовательскому Томскому государственному университету (далее - НИ ТГУ) (352 ребенка);
-  13 негосударственных организаций и 6 индивидуальных предпринимателей, осуществляющих образовательную деятельность по образовательным программам дошкольного образования (1 829 детей).
          По состоянию на 01.01.2023 численность детей от 2 месяцев до 7 лет (включительно), получающих дошкольное образование составляет 27858 детей, что составляет, с учетом естественного прироста населения, порядка  55,6% от общего числа детей данного возраста (по состоянию на 01.01.2022 численность детей данного возраста в муниципальном образовании «Город Томск» составляла 50126 человек). При этом доля детей в возрасте от 2 месяцев до 7 лет (включительно), получающих услуги дошкольного образования, а также услуги по присмотру и уходу в 2022 году составила 100% от потребности. Группы присмотра и ухода и семейные группы посещали 307 детей.
          Доступность дошкольного образования для детей в возрасте от 0 до 8 лет на конец 2022 года в муниципальном образовании «Город Томск» составила 100%. Заявленная от родителей потребность, в получении дошкольного образования для детей в возрасте до 7 лет в 2022 году полностью обеспечивалась местами в муниципальных дошкольных образовательных учреждениях (далее - МДОУ) (в том числе отдаленных от места жительства детей), а также в частных детских садах и у индивидуальных предпринимателей, у которых в течение 2022 года в среднем ежемесячно имелось 774 свободных места, из них 450 мест для детей до 3 -х лет. При этом дети, которым по согласию родителей предоставлялись места в отдаленных МДОУ либо в частных детских садах, не снимались с учета для определения в МДОУ. В том числе по этой причине по состоянию на начало текущего года 5 960 детей (13,2%) в возрасте от 1 до 7 лет состояли на указанном учете.
В 2022 г. получили лицензию на осуществление образовательной деятельности и начали функционировать 8 новых корпусов муниципальных детских садов, построенных в рамках национального проекта «Демография» (1385 мест, из них 402 для детей до 3-х лет).
          В действующих МДОУ г. Томска в рамках компенсирующих мероприятий при строительстве/приобретении новых объектов, в рамках компенсации между числом ясельных мест и мест для детей от 3 до 7 лет при строительстве новых дошкольных учреждений восстановлено (перепрофилировано) 983 места для приема детей до 3-х лет. 
          В виду того, что муниципальные детские сады в г. Томске территориально неравномерно расположены и количество мест в них не всегда соответствует потребности  населения конкретных микрорайонов города, в 2023 году сохраняется напряженная ситуация в следующих микрорайонах г. Томска:  «Радонежский», «Телецентр», «Солнечный», «Зеленые горки», «Овражный», «Центральный». 
          В связи с отсутствием свободных мест в МДОУ по месту жительства семьи, родителям предлагается рассмотреть возможность посещения ребенком МДОУ, в которых имеются свободные мест.  Часть родителей (законных представителей) по разным причинам отказываются от предложенных вариантов предоставления дошкольного образования (самая распространенная причина отказа от направления в МДОУ г. Томска – удаленность детского сада от места проживания семьи). Записи о детях в системе АИС «Комплектование ДОУ», родителям которых предлагались данные варианты, перенесены в учет. На учете на 01.01.2023г. по предоставлению места в МДОУ г. Томска числилось – 8525 детей от 0 до 8 лет, из них от 0 до 3-х лет – 7565 детей (с 1,5 до 3-х лет – 3010), старше 3-х лет – 960 детей.
          В 2021/2022 учебном году в 61 МДОУ и в 4-х дошкольных отделениях при общеобразовательных учреждениях получали дошкольное образование 1 384 ребенка с ограниченными возможностями здоровья (далее - ОВЗ), из них 288 детей-инвалидов.
          В 2022 году группы компенсирующей направленности в 11-ти МДОУ (№№ 1, 5, 6, 15, 22, 30, 53, 54, 57, 83, 99) посещал 381 ребенок с ОВЗ (27,5%), из них 135 дети-инвалиды (46,9%). В МАДОУ № 57 и № 83 такие группы открыты в октябре 2022 года
          В детских садах с группами компенсирующей направленности создана особая развивающая предметно-пространственная среда, имеется специальное оборудование. В МДОУ № 1, 6, 53, 54 и 99 создана материальная база для предоставления детям медицинских услуг.
          </t>
    </r>
    <r>
      <rPr>
        <b/>
        <i/>
        <sz val="12"/>
        <rFont val="Times New Roman"/>
        <family val="1"/>
        <charset val="204"/>
      </rPr>
      <t>Функционирование и развитие общего образования в общеобразовательных учреждених.</t>
    </r>
    <r>
      <rPr>
        <sz val="12"/>
        <rFont val="Times New Roman"/>
        <family val="1"/>
        <charset val="204"/>
      </rPr>
      <t xml:space="preserve">
          В 2022 году в Городе Томске функционировала 71 общеобразовательная организация, 67 из них - муниципальные, 4 - негосударственные. Доступность общего образования в Городе Томске составляет 100%.
          В 2022/2023 учебном году в муниципальных общеобразовательных учреждениях Города Томска (далее - МООУ) обучается 63 691 человек, в том числе 62 771 учащийся - по очной форме обучения, из них 55% занимаются в первую смену.
          С 01.09.2022 обучающиеся 1-4 классов переведены на обучение по обновленному Федеральному государственному образовательному стандарту (далее - ФГОС) начального общего образования, обучающиеся 5 классов - на обучение по обновленному ФГОС основного общего образования.
          В 24 общеобразовательных учреждениях открыты классы с углубленным изучением отдельных предметов, в которых обучаются 4 508 учащихся, в 4 общеобразовательных учреждениях открыты гимназические классы, в которых обучаются 3 728 учащихся, в 4 общеобразовательных учреждениях открыты лицейские классы, в которых обучаются 168 учащихся. Во всех МООУ в 10-11 классах образовательный процесс для 5 972 обучающихся организован в профильных классах.
          В 2022 году федеральную медаль «За особые успехи в учении» получили 297 выпускников томских общеобразовательных учреждений (10%),43 выпускника получили региональные медали «За особые достижения в учении», что свидетельствует о качестве услуг общего образования в Городе Томске.
          В 2022 году 23 выпускника из 11 общеобразовательных учреждений сдали единый государственный экзамен на 100 баллов, в т.ч. 1 обучающийся МБОУ Лицей при ТПУ получил 100 баллов по двум предметам (математика и физика).
          В 2022 году более 70% выпускников томских школ поступили в вузы. В учреждения среднего профессионального образования поступили 34% выпускников 9 классов и 21% выпускников 11 классов.
          В региональном этапе Всероссийской олимпиады школьников 2022 года от Города Томска участвовали 610 обучающихся. Победителями регионального этапа олимпиад стали 69 обучающихся школ Города Томска, призёрами - 172 ученика. В заключительном этапе Всероссийской олимпиады школьников участвовали 20 обучающихся Города Томска, по 14 общеобразовательным предметам. Призерами данного этапа от Города Томска стали 6 человек.
          В 2021/2022 учебном году в общеобразовательных учреждениях обучались 5 138 детей с ОВЗ, из них: 3 707 детей были интегрированы в общеобразовательные классы образовательных учреждений и обучались инклюзивно;234 учащихся с ОВЗ обучались в 22 общеобразовательных классах по адаптированным общеобразовательным программам для детей с тяжелыми нарушениями речи в 7 общеобразовательных учреждениях; 348 учащихся с ОВЗ обучались в 31 общеобразовательном классе по адаптированным общеобразовательным программам для детей с задержкой психического развития в 8 общеобразовательных учреждениях; 9 детей с ОВЗ обучались в одном классе для детей с нарушениями опорно-двигательного аппарата в МАОУ СОШ №16; 22 учащихся с ОВЗ обучались в 3 классах для детей с расстройством аутистического спектра в МБОУ Академический лицей.
          По модели инклюзивного образования для детей с расстройствами аутистического спектра «Ресурсная зона» обучение в МАОУ СОШ № 34 проходили 6 детей, в МАОУ Школа «Эврика - развитие» - 21 обучающийся.
          В общеобразовательных учреждениях для учащихся с ОВЗ в 2021/2022 учебном году обучались 818 детей с ОВЗ, из них: в ООШ №39 - 269 детей; в ООШ №45 - 318 детей, в школе- интернате №22 - 231 ребенок.
          В 2021/2022 учебном году в 67 общеобразовательных учреждениях обучались 1 313 детей- инвалидов, из них 941 ребенок - со статусом ОВЗ.
          В 2022 году в рамках муниципальной программы «Развитие образования на 2015-2025 годы» в 7 общеобразовательных учреждениях были созданы условия для доступности инвалидов: МБОУ Школа-интернат №1, МАОУ Гимназия №26, МАОУ СОШ №14, 16, 31, 44 и 50. Установлены пандусы в 10 образовательных учреждениях: ОШИ №1, СОШ №№ 12, 16, 31, 41, 44, 50, 65, гимназия №26, Сибирский лицей.
          В 2022 году бесплатным питанием обеспечивались 34 672 обучающихся, в том числе:  26 176 обучающихся с 1 по 4 классы согласно требованиям Федерального закона от №273-ФЗ «Об образовании в Российской Федерации»; 4 586 детей-сирот и детей, оставшихся без попечения родителей; детей, среднедушевой доход семьи которых ниже прожиточного минимума, установленного для Города Томска; детей, жизнедеятельность которых объективно нарушена в результате сложившихся обстоятельств и которые не могут преодолеть данные обстоятельства самостоятельно или с помощью семьи согласно решению Думы Города Томска от 21.12.2010 № 55 «Об оказании мер социальной поддержки отдельным категориям граждан на территории Города Томска»; 3 910 обучающихся с ограниченными возможностями здоровья согласно требованиям Закона Томской области от 12.08.2013 №149-ОЗ «Об образовании в Томской области».
          С 01.09.2022 во всех общеобразовательных учреждениях внедрены федеральные государственные образовательные стандарты (далее – ФГОС) начального общего образования, основного общего и среднего общего образования и осуществлён переход на обновленные ФГОС начального общего образования обучающихся 1 – 4 классов и обновленные ФГОС основного общего образования обучающихся 5-х классов. С 01.09.2023 планируется переход на обновленные ФГОС основного общего образования обучающихся с 6-го по 9 классы и обновленные ФГОС среднего общего образования обучающихся 10-х классов.
          С 2019 года на территории муниципального образования «Город Томск» реализуется региональный проект «Цифровая образовательная среда» национального проекта «Образование».
          В рамках реализации муниципального проекта «Цифровая образовательная среда» национального проекта «Образование» проводятся мероприятия по внедрению целевой модели цифровой образовательной среды в общеобразовательных организациях г. Томска. За 5 лет реализации проекта (2019 – 2023) в нем приняли участие 61 муниципальное общеобразовательное учреждение г. Томска. 
          С 2020 года на территории муниципального образования «Город Томск» реализуется региональный проект «Современная школа» национального проекта «Образование». 
          В рамках реализации регионального проекта «Современная школа» национального проекта «Образование» в муниципальных общеобразовательных учреждениях, расположенных в сельской местности, проводятся мероприятия по обновлению материально-технической базы для реализации основных и дополнительных общеобразовательных программ цифрового и гуманитарного профилей, естественно-научной и технологической направленностей, открываются центры образования «Точка роста». За 4 года реализации проекта (2020 – 2023) в нем приняли участие 5 муниципальных общеобразовательных учреждений, расположенных в сельской местности.
          В рамках реализации регионального проекта «Современная школа» национального проекта «Образование» проводится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За 4 года реализации проекта (2020 – 2023) в нем приняли участие 2 муниципальных общеобразовательных учреждения, осуществляющих образовательную деятельность исключительно по адаптированным основным общеобразовательным программам. 
          </t>
    </r>
    <r>
      <rPr>
        <b/>
        <i/>
        <sz val="12"/>
        <rFont val="Times New Roman"/>
        <family val="1"/>
        <charset val="204"/>
      </rPr>
      <t>Развитие дополнительного образования</t>
    </r>
    <r>
      <rPr>
        <sz val="12"/>
        <rFont val="Times New Roman"/>
        <family val="1"/>
        <charset val="204"/>
      </rPr>
      <t xml:space="preserve">
          В 2022 году выдано 86 339 сертификатов (в системе персонифицированного финансирования дополнительного образования) для обеспечения проживающих в Городе Томске детей в возрасте от 5 до 18 лет услугами дополнительного образования (98,3% от количества детей данного возраста на - 87 868 детей).
          Фактически данными услугами были охвачены 63 952 детей (72,8%). Охват детей в возрасте от 5 до 18 лет программами естественно - научной и технической направленности составил 22%.
          В отчетном году 710 детей в возрасте от 5 до 18 лет обучались по 17 дополнительным общеобразовательным программам на базе созданного центра цифрового образования IТ- CUB.ТОМСК (структурное подразделение МАОУ «Томский Хобби-центр»).
          В течение 2021 - 2022 учебного года в г. Томске реализовывались 53 городские программы воспитания и дополнительного образования. В реализации программ принял участие 48541 обучающийся дошкольного и школьного возраста.
          В 32 образовательных учреждениях, подведомственных департаменту образования администрации Города Томска действовало 34 музея и музейных комнат. В течение года продолжена работа по развитию деятельности детских и молодежных общественных объединений патриотической направленности, в том числе общественно-государственной детско-юношеской организации «Российское движение школьников» (далее - РДШ) и российского детско-юношеского движения «Юнармия». В деятельность Российского движения школьников вовлечено 39 школ города Томска и 2 организации дополнительного образования. Общая численность обучающихся, входящих в состав РДШ составляет 5496. Увеличилось и число участников Всероссийского военно- патриотического общественного движения «Юнармия»: в 2021/22 учебном году сформировано 34 отряда с количеством 525 юнармейцев, создано 1 местное отделение.
          С 2021 года в рамках деятельности Минпросвещения России совместно с Минкультуры России, Российским Движением школьников, Театральным институтом имени Б. Щукина развернута системная работа по созданию школьных театров. В 2022 году в общеобразовательных учреждениях города действовало 29 школьных театров, в которых занималось 1088 детей. 
          Большое внимание в системе образования уделяется формированию здорового образа жизни и физического развития школьников. В отчетном году действовало 272 спортивных объединения в 12 учреждениях дополнительного образования детей, функционировало 58 школьных спортивных клубов, на базе образовательных учреждений по направлениям: футбол, волейбол, баскетбол, настольный теннис, лыжи, легкая атлетика, самбо, рукопашный бой, спортивный туризм, стендовая стрельба, танцевальный спорт, тхэквондо, шахматы, хоккей, гимнастика. Пять образовательных организаций с 01.09.2022 г. участвуют во Всероссийском проекте «Футбол в школе» с предполагаемым охватом 400 обучающихся. 3 образовательные организации участвуют во Всероссийском проекте «Самбо в школу» с охватом 163 обучающихся.
          Особое внимание в муниципалитете уделяется развитию научно-технического творчества учащихся. На сегодняшний день 3301 школьник занимается в 98 кружках и объединениях, реализующих программы технического образования. 
          В муниципальных учреждениях дополнительного образования (далее - УДО) разработаны 48 адаптированных программ для детей с ОВЗ и детей-инвалидов. Эти программы помогают обеспечить доступность дополнительного образования, включить особенных детей в единое образовательное пространство. На данный момент в УДО зачислено 2 124 обучающихся, относящихся к категории детей-инвалидов и детей с ОВЗ.
          Дети с ОВЗ принимают участие в 8 городских программах воспитания и дополнительного образования. Для детей с особенностями в развитии в МОАУ ДО «Томский Хобби-центр» работала Служба ранней помощи (коррекционный педагог, логопед, психолог). Специалисты службы вели первичный прием семей, консультирование, тестирование, составление индивидуального образовательного маршрута.
          В 2022 году учреждениями департамента образования администрации Города Томска отдых детей в</t>
    </r>
    <r>
      <rPr>
        <b/>
        <i/>
        <sz val="12"/>
        <rFont val="Times New Roman"/>
        <family val="1"/>
        <charset val="204"/>
      </rPr>
      <t xml:space="preserve"> каникулярное время</t>
    </r>
    <r>
      <rPr>
        <sz val="12"/>
        <rFont val="Times New Roman"/>
        <family val="1"/>
        <charset val="204"/>
      </rPr>
      <t xml:space="preserve"> был организован по следующим направлениям:
- в общеобразовательных учреждениях и учреждениях дополнительного образования функционировали лагеря с дневным пребыванием, лагеря труда и отдыха. Работа лагерей с дневным пребыванием детей направлена, в первую очередь, на обучающиеся начальные классы, работа лагерей труда и отдыха – на подростков, занятых, преимущественно, на работах по благоустройству территорий образовательных учреждений;
- обучающиеся, занимающиеся туризмом в объединениях учреждений дополнительного образования, в период каникул выходили в походы, в том числе за пределы Томской области;
- функционировали 5 муниципальных загородных лагерей - 4 сезонных (летних) и 1 круглогодичный (Центр «Солнечный» на базе МАОУ «Планирование карьеры»), а также 6 палаточных лагерей.
          </t>
    </r>
    <r>
      <rPr>
        <b/>
        <i/>
        <sz val="12"/>
        <rFont val="Times New Roman"/>
        <family val="1"/>
        <charset val="204"/>
      </rPr>
      <t>Развитие кадрового потенциала в сфере  общего и дополнительного образования.</t>
    </r>
    <r>
      <rPr>
        <sz val="12"/>
        <rFont val="Times New Roman"/>
        <family val="1"/>
        <charset val="204"/>
      </rPr>
      <t xml:space="preserve">
          В 2022 году численность основных работников дошкольных учреждений составила 5,8 тыс. человек, в том числе педагогических работников - 3,4 тыс. человек, из них в муниципальных организациях - 3 тыс. человек.
          Средняя заработная плата основных работников дошкольных учреждений в 2022 году выросла на 9,5% и составила 32,08 тыс. руб. Средняя заработная плата педагогических работников выросла на 6,3% и составила 35,56 тыс. руб.
          Численность работников муниципальных учреждений общего образования составила 5,5 тыс. человека, из них 3,8 тыс. человек - педагогические работники. Доля учителей в возрасте до 35 лет составила 33% (в 2021 году - 33,8 %).
          Среднемесячная заработная плата работников общеобразовательных организаций увеличилась за отчетный год на 11,9% и составила 43,17 тыс. руб. Средняя заработная плата учителей увеличилась на 10,2% и составила 44,32 тыс. руб.
          Численность основных работников учреждений дополнительного образования в 2022 году составила 852 человека, в том числе педагогический персонал - 583 человека.
          Средняя заработная плата работников муниципальных учреждений дополнительного образования, в отношении которых функции и полномочия учредителя осуществляет департамент образования администрации Города Томска, увеличилась на 6,7% и составила 39,8 тыс. руб., у педагогических работников учреждений дополнительного образования - 39,08 тыс. руб.
          В муниципальных образовательных учреждениях работает 1399 педагогических работников возрасте до 35 лет. 277 педагогических работников общеобразовательных учреждений имеют статус «молодой специалист» (6,28% от общего количества педагогических работников). Педагогические работники общеобразовательных учреждений до 35 лет прошли обучение по программам ДПО – 542 человека. Из педагогических работников общеобразовательных организаций в возрасте до 35 лет приняли участие в конкурсах профессионального мастерства на уровне муниципалитета – 334 человека, на уровне региона – 204 человека, на всероссийском уровне – 153 человека.
          В муниципалитете организована работа по методической поддержке молодых специалистов Также организуется цикл встреч представителей школ со студентами последних курсов педагогических специальностей организаций профессионального образования различного уровня.  На  сайте МАУ ИМЦ имеется тематический раздел, посвященный работе с молодыми педагогами.
</t>
    </r>
  </si>
  <si>
    <r>
      <rPr>
        <b/>
        <i/>
        <sz val="12"/>
        <rFont val="Times New Roman"/>
        <family val="1"/>
        <charset val="204"/>
      </rPr>
      <t xml:space="preserve">          Развитие инфраструктуры общего образования.</t>
    </r>
    <r>
      <rPr>
        <i/>
        <sz val="12"/>
        <rFont val="Times New Roman"/>
        <family val="1"/>
        <charset val="204"/>
      </rPr>
      <t xml:space="preserve"> </t>
    </r>
    <r>
      <rPr>
        <sz val="12"/>
        <rFont val="Times New Roman"/>
        <family val="1"/>
        <charset val="204"/>
      </rPr>
      <t xml:space="preserve">
          Строительство:
2016 год –  построено здание школы на 1100 мест по ул. Дизайнеров, 4. Школа открыта 01.09.2017 года, размещается МБОУ Академический лицей г. Томска им. Г.А. Псахье.  
2017 год –  построено и приобретено в муниципальную собственность здание школы на 1100 мест по ул. Береговой, 6. Школа открыта 01.09.2018, размещается МАОУ СОШ № 16 г. Томска.
2018 год –  построено и приобретено в муниципальную собственность здание школы на 1100 мест по ул. Никитина, 6. Школа открыта 01.09.2018, размещается МАОУ Школа «Перспектива» г. Томска;
 построен и приобретен в муниципальную собственность детский сад на 145 мест по ул. Береговой, 10.
2019 год –  построено и приобретено в муниципальную собственность здание школы на 1100 мест по ул. П. Федоровского, 4. Школа открыта 01.09.2019, размещается МАОУ Школа «Эврика-развитие» г. Томска;
 построен и приобретен в муниципальную собственность детский сад на 220 мест по ул. Береговой, 15.
2021 год – в рамках реализации национального проекта «Демография» построено 5 дошкольных образовательных организаций на 145 мест по адресам:  ул. Высоцкого, 16 (корпус МАДОУ №48), ул. Ивановского, 18 (корпус 2 МАДОУ №53), ул. Архитектора Василия Болдырева, 13 (корпус МАДОУ №134), ул. Ивана Черных, 73 (корпус МАДОУ №61), ул. Академика Сахарова, 46 (корпус МАДОУ №24), и 3 дошкольных образовательных организаций на 220 мест по адресам:  ул. Иркутский тракт, 175/3 (корпус МАДОУ №82), ул. Ивановского, 18а (корпус МАДОУ №53), ул. Демьяна Бедного, 4 (корпус МАДОУ №6).
2022 год –  с целью повышения качества образования и обеспечения доступности были проведены ряд мероприятий по развитию инфраструктуры общего образования в рамках федерального проекта «Современная школа» национального проекта «Образование»:
- велась разработка проектно-сметной документации на строительство зданий для размещения общеобразовательных учреждений на 1100 ученических мест на ул. Андрея Крячкова, 3 и ул. Владимира Высоцкого, 14. 
Строительство данных школ запланировано выполнить в период 2023-2025 годов, что позволит ввести 2200 новых ученических мест.
- продолжилось строительство здания для размещения общеобразовательного учреждения на 1100 ученических мест на ул. Демьяна Бедного, готовность объекта на конец 2022 года составила 95 %. В марте 2023 года строительство школы завершено. По состоянию на 17.04.2023 проводятся процедуры по оформлению объекта в муниципальную собственность.
2023 год – в настоящее время осуществляется процедура безвозмездной передачи здания дошкольного учреждения на находящегося в собственности у ФГБОУ ВО «ТГАСУ» расположенного по адресу: г. Томск, ул. Партизанская, 21/1 в казну «Города Томска».</t>
    </r>
  </si>
  <si>
    <t>Мероприятие 1.2.: предоставление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t>
  </si>
  <si>
    <t>Мероприятие 1.3.: предоставление субсидии на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t>
  </si>
  <si>
    <t>Количество воспитанников, которым предоставлена услуга дошкольного образования, чел.</t>
  </si>
  <si>
    <t>Количество воспитанников, которым предоставлена услуга дошкольного образования, чел.
(частными дошкольным образовательным организациями)</t>
  </si>
  <si>
    <t>Количество воспитанников, которым предоставлена услуга дошкольного образования, чел.
(индивидуальными предпринимателями)</t>
  </si>
  <si>
    <t>Кол-во воспитанников</t>
  </si>
  <si>
    <t>Предоставление субсидии на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t>
  </si>
  <si>
    <t>Мероприятие 1.2: предоставление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t>
  </si>
  <si>
    <t>Мероприятие 1.3: предоставление субсидии на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t>
  </si>
  <si>
    <t>0</t>
  </si>
  <si>
    <t>Приложение 1 
к муниципальной программе «Развитие образования» на 2024 – 2030 годы»</t>
  </si>
  <si>
    <t>Приложение 2 
к муниципальной программе «Развитие образования» на 2024 – 2030 годы»</t>
  </si>
  <si>
    <t>Перечень укрупненных (основных) мероприятий
подпрограммы</t>
  </si>
  <si>
    <t>Цель, задачи и мероприятия подпрограммы</t>
  </si>
  <si>
    <t>Перечень подпрограмм либо перечень задач муниципальной программы (в случае если подпрограммы не предусмотрены)</t>
  </si>
  <si>
    <t>Наименования целей, задач, мероприятий подпрограммы</t>
  </si>
  <si>
    <t>Критерий определения уровня приоритетности мероприятий</t>
  </si>
  <si>
    <t>КЦСР 0250120020 КВР 360</t>
  </si>
  <si>
    <t>КЦСР 0250200590 КВР 621</t>
  </si>
  <si>
    <t>КЦСР 0250200590 КВР 611</t>
  </si>
  <si>
    <t xml:space="preserve">КЦСР 0250200580 КВР 611 </t>
  </si>
  <si>
    <t>КЦСР 0210100590 0210141330 КВР 612, 622</t>
  </si>
  <si>
    <t>КЦСР 0270100590 0270140500 КВР 622</t>
  </si>
  <si>
    <t xml:space="preserve">КЦСР 0220153030 0220140530 0220140480 0220140420
 0220100590
0220140520
 КВР611,621,360 </t>
  </si>
  <si>
    <t>КЦСР 022EВ51790
КВР 611,621</t>
  </si>
  <si>
    <t>КЦСР 022E151720 
 КВР 622</t>
  </si>
  <si>
    <t>КЦСР 022E441900 
 КВР 622</t>
  </si>
  <si>
    <t>КЦСР 02201L3041 
02201R3043
02201L7501 
 0220100590 0220140430 0220140440 0220140500 0220140470
0220140740
0220141320
0220141330
КВР 612,622,631</t>
  </si>
  <si>
    <t>КЦСР 0210100590 0210140370 0210140380 
0210140530
0210110380
КВР 611,621,360,622</t>
  </si>
  <si>
    <t>КЦСР 0210140490 КВР 631,811</t>
  </si>
  <si>
    <t>КЦСР 0210140590 КВР 811</t>
  </si>
  <si>
    <t>КЦСР 0250100590
КВР 611,621</t>
  </si>
  <si>
    <t>КЦСР 0250110360
КВР 330</t>
  </si>
  <si>
    <t>КЦСР 0250120020
КВР 244,350</t>
  </si>
  <si>
    <t>КЦСР 0270100590 0270140400 0270140530
КВР 611,614,621,624</t>
  </si>
  <si>
    <t>Обеспечение качественного образования.    Профилактика заболеваний.   Системная поддержка отдельных категорий граждан.</t>
  </si>
  <si>
    <t xml:space="preserve">2027 год </t>
  </si>
  <si>
    <t>Мероприятие 1.4. : создание некапитальных объектов (быстровозводимых конструкций) отдыха детей и их оздоровления</t>
  </si>
  <si>
    <t>КЦСР 02 3 01 00590 КВР  622</t>
  </si>
  <si>
    <t>Мероприятие 1.5.: проведение капитального ремонта, в т.ч.:</t>
  </si>
  <si>
    <t>Капитальный ремонт системы наружного водоснабжения ДОЛ «Огонёк» по адресу: Томская область, Томский район, с.Богашево, ул. Заводская, 27 (субсидия автономным учреждениям в целях проведения капитального ремонта)</t>
  </si>
  <si>
    <t>КЦСР 02 3 01 00590, КВР 622</t>
  </si>
  <si>
    <t>1.1.4</t>
  </si>
  <si>
    <t>1.1.5</t>
  </si>
  <si>
    <t>1.1.5.1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</si>
  <si>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t>
  </si>
  <si>
    <t xml:space="preserve">КЦСР  0230100590 КВР 622
</t>
  </si>
  <si>
    <t xml:space="preserve">
КЦСР 0230140790 0230100590  КВР 611.621.622
</t>
  </si>
  <si>
    <t xml:space="preserve">КЦСР 0230100590 КВР 612.622
</t>
  </si>
  <si>
    <t>Мероприятие 1.5.: проведение капитального ремонта</t>
  </si>
  <si>
    <t xml:space="preserve">Количество автономных Учреждений, где созданы некапитальные объекты (быстровозводимые конструкции) отдыха детей и их оздоровления, ед
</t>
  </si>
  <si>
    <t>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 *</t>
  </si>
  <si>
    <t xml:space="preserve">из АЦК обновлять </t>
  </si>
  <si>
    <t>КЦСР 0210100590 0210140370 0210140380 
0210140530
0210110380
0210140490
0210140590
0210141330
КВР 611,621,360,612,622
 631,811</t>
  </si>
  <si>
    <t xml:space="preserve">КЦСР 0220153030, 0220140530 0220140480, 0220140420
 0220100590, 0220140520
02201L3041, 02201R3043
02201L7501 
 0220140430, 0220140440, 0220140500 0220140470, 0220140740
0220141320, 0220141330
КВР 612,622,631,611,621,360 </t>
  </si>
  <si>
    <t xml:space="preserve">КЦСР 0220153030, 0220140530 0220140480, 0220140420
 0220100590, 0220140520
02201L3041, 02201R3043
02201L7501 
 0220140430, 0220140440, 0220140500 0220140470, 0220140740, 022EВ51790
0220141320, 0220141330
022E441900, 022E151720 
КВР 612,622,631,611,621,360 </t>
  </si>
  <si>
    <t xml:space="preserve">КЦСР 0230140790 0230100590  КВР 611,621,622, 612
</t>
  </si>
  <si>
    <t>КЦСР 0250120020
0250110360
0250100590
КВР 244,350,360, 330,611,621</t>
  </si>
  <si>
    <t>КЦСР 0250200590
0250200580 
КВР 621,611</t>
  </si>
  <si>
    <t>КЦСР 0250120020
0250110360
0250100590
 0250200590
0250200580 
КВР 244,350,360, 330,611,621</t>
  </si>
  <si>
    <t xml:space="preserve">КЦСР 0230140790 0230100590  
КВР 611,621,622, 612
</t>
  </si>
  <si>
    <t>КЦСР 0240120010
0240100020
КВР 242,244,121,122,129,247,851</t>
  </si>
  <si>
    <t>КЦСР 0270100590 0270140400 0270140530
0270140500
КВР 611,614,621,624, 622</t>
  </si>
  <si>
    <t>КЦСР 026E153050
026E153051
026E153052
0260120320
КВР 414
243, 622</t>
  </si>
  <si>
    <t>Количество лагерей , в которых проведен капитальный ремонт, шт.</t>
  </si>
  <si>
    <t xml:space="preserve">в том числе за счет внебюджетных источников (родитетльская плата за присмотр и уход за детьми) </t>
  </si>
  <si>
    <t xml:space="preserve">в том числе за счет внебюджетных источников (доход от платных услуг) </t>
  </si>
  <si>
    <t xml:space="preserve">в том числе за счет внебюджетных источников (родитетльская плата за присмотр и уход за детьми в дошкольных отделениях общеобразовательных учреждений) </t>
  </si>
  <si>
    <t>2.12</t>
  </si>
  <si>
    <t xml:space="preserve"> Доход учреждений за счет внебюджетных источников (доход от платных услуг) </t>
  </si>
  <si>
    <r>
      <t xml:space="preserve">          Департамент образования администрации Города Томска осуществляет руководство и текущее управление реализацией настоящей подпрограммы, координирует деятельность ее соисполнителей (управление физической культуры и спорта администрации Города Томска) и участников (муниципальные учреждения, в отношении которых функции и полномочия учредителя осуществляет департамент образования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настоящей подпрограммы.
          Департамент образования администрации Города Томска организует постоянное взаимодействие с управлением физической культуры и спорта администрации Города Томска по вопросам:
а) обеспечения своевременного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внесения изменений в настоящую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б)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подготовки отчетов о ходе реализации настоящей подпрограммы;
в) формирования заявок и предложений для обеспечения финансирования настоящей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Ответственность за реализацию настоящей подпрограммы, достижение показателей цели и задач несет департамент образования администрации Города Томска. 
          Департамент образования администрации Города Томска, управление физической культуры и спорта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настоящей подпрограммы могут привлекаться средства из внебюджетных источников, направляемые в том числе на достижение целей и задач настоящей подпрограммы. Порядок привлечения и расходования внебюджетных средств участниками настоящей подпрограммы определяется муниципальными нормативными актами, а также локальными актами участников.</t>
    </r>
    <r>
      <rPr>
        <sz val="12"/>
        <color rgb="FFFF0000"/>
        <rFont val="Times New Roman"/>
        <family val="1"/>
        <charset val="204"/>
      </rPr>
      <t xml:space="preserve"> Цены на платные услуги в соответсвии с постановлением администрации Города Томска от 24.03.2011 № 249 "Об утверждении предельных (максимальных) цен на платные услуги муниципальных учреждений, в отношении которых функции и полномочия учредителя осуществляет департамент образования администрации Города Томска".</t>
    </r>
    <r>
      <rPr>
        <sz val="12"/>
        <rFont val="Times New Roman"/>
        <family val="1"/>
        <charset val="204"/>
      </rPr>
      <t xml:space="preserve">
          Управление физической культуры и спорта администрации Города Томска ежеквартально в срок до 25 числа месяца, следующего за отчетным месяцем, а также ежегодно в срок до 25 января года, следующего за отчетным, представляет в департамент образования администрации Города Томска отчеты о реализации мероприятий настоящей подпрограммы, по итогам отчетного года (отчетного квартала) по форме, установленной приложением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t>
    </r>
  </si>
  <si>
    <t xml:space="preserve">поправить </t>
  </si>
  <si>
    <t>не менее 24400</t>
  </si>
  <si>
    <t>Доля муниципальных общеобразовательных учреждений г. Томска, в которых внедрена целевая модель цифровой образовательной среды, % от потребности</t>
  </si>
  <si>
    <t>*частные общеобразовательные организации участвуют в реализации мероприятий подпрограммы по согласованию. 
При расчете значения данного показателя учитывается информация по запросу о количестве детей в возрасте от 2-х месяцев до 7 лет (включительно), получающих услуги дошкольного образования, а также услуги по присмотру и уходу, которым предоставлена льгота по земельному налогу, указанная в п. 1.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</si>
  <si>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t>* частные дошкольные образовательные организации, осуществляющие предоставление дошкольного образования, индивидуальные предприниматели, осуществляющие образовательную деятельность по образовательным программам дошкольного образования участвуют в реализации мероприятий подпрограммы по согласованию. Под частными дошкольными образовательными организациями понимаются некоммерческие организации, осуществляющие на основании лицензии образовательную деятельность в соответствии с целями, ради достижения которых такие организации созданы, и иные организации, осуществляющие обучение.
При расчете значения данного показателя учитывается информация по запросу о количестве детей в возрасте от 2-х месяцев до 7 лет (включительно), получающих услуги дошкольного образования, а также услуги по присмотру и уходу, которым предоставлена льгота по земельному налогу, указанная в п. 1.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</si>
  <si>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t>* При расчете значения данного показателя учитывается информация по запросу о количестве детей в возрасте от 2-х месяцев до 7 лет (включительно), получающих услуги дошкольного образования, а также услуги по присмотру и уходу, которым предоставлена льгота по земельному налогу, указанная в п. 1.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</si>
  <si>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t>не менее 4</t>
  </si>
  <si>
    <t>Департамент образования администрации Города Томска, муниципальные учреждения, в отношении которых функции и полномочия учредителя осуществляет департамент образования администрации Города Томска, 
департамент капитального строительства администрации Города Томска,  муниципальные учреждения, в отношении которых функции и полномочия учредителя осуществляет департамент капитального строительства администрации Города Томска, 
управление физической культуры и спорта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
а также частные дошкольные образовательные организации, осуществляющие предоставление дошкольного образования (по согласованию),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 индивидуальные предприниматели, осуществляющие образовательную деятельность по образовательным программам дошкольного образования (по согласованию)</t>
  </si>
  <si>
    <t>Муниципальные образовательные учреждения, в отношении которых функции и полномочия учредителя осуществляет департамент образования администрации Города Томска, 
частные дошкольные образовательные организации, осуществляющие предоставление дошкольного образования, индивидуальные предприниматели, осуществляющие образовательную деятельность по образовательным программам дошкольного образования*</t>
  </si>
  <si>
    <t>Укрупненное (основное) мероприятие «Оказание услуг по программам дошкольного образования детей и создание условий для стабильного функционирования и устойчивого развития системы дошкольного образования в городе Томске» (решается в рамках задач 1-2)</t>
  </si>
  <si>
    <t>Укрупненное (основное) мероприятие «Оказание услуг по предоставлению общего образования в общеобразовательных учреждениях и создание оптимальных условий для реализации образовательных программ общего образования в общеобразовательных учреждениях» (решается в рамках задачи 1-2)</t>
  </si>
  <si>
    <t>Укрупненное (основное) мероприятие «Реализация регионального проекта «Цифровая образовательная среда» национального проекта «Образование» (решается в рамках задачи 3)</t>
  </si>
  <si>
    <t>Укрупненное (основное) мероприятие «Реализация регионального проекта «Современная школа» национального проекта «Образование» (решается в рамках задачи  4-5)</t>
  </si>
  <si>
    <t>Укрупненное (основное) мероприятие «Реализация регионального проекта «Патриотическое воспитание граждан Российской Федерации» национального проекта «Образование» (решается в рамках задачи 6)</t>
  </si>
  <si>
    <t xml:space="preserve"> Укрупненное (основное) мероприятие «Организация каникулярного отдыха детей в лагерях различных типов и видов» (решается в рамках задач 1-2)</t>
  </si>
  <si>
    <t xml:space="preserve">  Укрупненное (основное) мероприятие «Расширение общего и культурного кругозора, сферы общения, повышение творческой активности воспитанников, обучающихся, в том числе имеющих ограниченные возможности здоровья, и педагогов образовательных учреждений за рамками образовательных программ» (решается в рамках задачи 1)</t>
  </si>
  <si>
    <t>Укрупненное (основное) мероприятие  «Обеспечение эффективного экономического, бухгалтерского сопровождения сферы образования, информационно-методическое и психолого-медико-педагогическое сопровождение общего и дополнительного образования» (решается в рамках задачи 2-3)</t>
  </si>
  <si>
    <t>Укрупненное (основное) мероприятие  «Организация и обеспечение эффективного функционирования сети учреждений образования»</t>
  </si>
  <si>
    <t>Укрупненное (основное) мероприятие «Оказание услуг по предоставлению дополнительного образования детям и создание оптимальных условий для реализации образовательных программ дополнительного образования» (решается в рамках задач 1-2)</t>
  </si>
  <si>
    <t>4. Общий объем средств областного бюджета определяется следующим образом: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определяется постановлением Администрации Томской области от 24.10.2018 №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 (до 01.11.2018 определялось Законом Закон Томской области от 09.12.2013 №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 на выплату надбавок педагогическим работникам, имеющим почетные звания, педагогическим работникам - молодым специалистам,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
5. Кадровый потенциал и материально-техническую базу реализации Подпрограммы составляют департамент образования и муниципальные дошкольные образовательные учреждения, в отношении которых функции и полномочия учредителя выполняет департамент образования.
6. Порядок определения объема и условий предоставления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 утвержден постановлением администрации Города Томска от 18.03.2013 № 213. Порядок определения объема и условий предоставления субсидии на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 утвержден постановлением администрации Города Томска от 21.12.2020 № 1102.
          Обоснование потребности в необходимых ресурсах на 2024 - 2030 годы отражено в таблице 1.</t>
  </si>
  <si>
    <t xml:space="preserve">          Департамент образования осуществляет руководство и текущее управление реализацией Подпрограммы, координирует деятельность ее участников (муниципальные дошкольные образовательные учреждения, в отношении которых функции и полномочия учредителя осуществляет департамент образования, а также частные дошкольные образовательные организации, осуществляющие предоставление дошкольного образования), своевременно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Цены на платные услуги в соответсвии с постановлением администрации Города Томска от 24.03.2011 № 249 "Об утверждении предельных (максимальных) цен на платные услуги муниципальных учреждений, в отношении которых функции и полномочия учредителя осуществляет департамент образования администрации Города Томска". Родительская плата устанавливается в соответствии с постановлением администрации Города Томска от 02.03.2020  № 194 "О размере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муниципального образования "Город Томск", осуществляющих образовательную деятельность".
          Инструментом контроля со стороны департамента образования являются:
1. соглашения о предоставлении целевых субсидий, заключаемые с муниципальными учреждениями в соответствии с  порядками определения объемов и условий предоставления целевых субсидий, а также отчетность установленная порядками;
2. соглашения, заключаемые с организациями, осуществляющими обучение (за исключением государственных (муниципальных) учреждений), частными дошкольными образовательными организациями, в соответствии с постановлением администрации Города Томска от 18.03.2013 № 213 «Об утверждении Порядка определения объема и условий предоставления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 а также отчетность, установленная порядком;Порядок определения объема и условий предоставления субсидии на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 утвержден постановлением администрации Города Томска от 21.12.2020 № 1102.
3. муниципальные задания на оказание муниципальных услуг, утверждаемые подведомственным муниципальным дошкольным образовательным учреждениям, отчетность о выполнении муниципальными образовательными учреждениями муниципального задания в соответствии с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Ответственность за реализацию Подпрограммы, достижение показателей цели и задач несет департамент образования. 
</t>
  </si>
  <si>
    <t xml:space="preserve">          Департамент образования осуществляет руководство и текущее управление реализацией Подпрограммы, координирует деятельность ее участников (муниципальные общеобразовательные учреждения,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и, кроме того,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 своевременно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организует взаимодействие с соответствующими структурными подразделениями Администрации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Цены на платные услуги в соответсвии с постановлением администрации Города Томска от 24.03.2011 № 249 "Об утверждении предельных (максимальных) цен на платные услуги муниципальных учреждений, в отношении которых функции и полномочия учредителя осуществляет департамент образования администрации Города Томска". Родительская плата устанавливается в соответствии с постановлением администрации Города Томска от 02.03.2020  № 194 "О размере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муниципального образования "Город Томск", осуществляющих образовательную деятельность".
          Инструментом контроля со стороны департамента образования являются муниципальные задания на оказание муниципальных услуг, утверждаемые подведомственным муниципальным общеобразовательным учреждениям, а также ежеквартальная и годовая отчетность о выполнении муниципальными образовательными учреждениями муниципального задания.
          Ответственность за реализацию Подпрограммы, достижение показателей цели и задач несет департамент образования. 
</t>
  </si>
  <si>
    <t xml:space="preserve">          Департамент образования администрации Города Томска осуществляет руководство и текущее управление реализацией Подпрограммы, координирует деятельность ее участников (МАУ ИМЦ, МБУ ПМПК, муниципальное бюджетное учреждение централизованная бухгалтерия департамента образования администрации Города Томска, муниципальное бюджетное учреждение централизованная бухгалтерия по обслуживанию муниципальных общеобразовательных учреждений г. Томска, муниципальное бюджетное учреждение централизованная бухгалтерия по обслуживанию муниципальных дошкольных образовательных учреждений г. Томска и муниципальные образовательные учреждения, в отношении которых функции и полномочия учредителя осуществляет департамент образования администрации Города Томска), своевременно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Цены на платные услуги в соответсвии с постановлением администрации Города Томска от 24.03.2011 № 249 "Об утверждении предельных (максимальных) цен на платные услуги муниципальных учреждений, в отношении которых функции и полномочия учредителя осуществляет департамент образования администрации Города Томска". 
          Инструментом контроля со стороны департамента образования администрации Города Томска являются муниципальные задания на оказание муниципальных услуг, утверждаемые подведомственным муниципальным учреждениям, а также ежеквартальная и годовая отчетность о выполнении муниципальными учреждениями муниципального задания.
          Ответственность за реализацию Подпрограммы, достижение показателей цели и задач несет департамент образования администрации Города Томска. </t>
  </si>
  <si>
    <t xml:space="preserve">          Департамент образования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общеобразовательные учреждения, муниципальные образовательные учреждения дополнительного образования детей,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администрации Города Томска), своевременно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участников.Цены на платные услуги в соответсвии с постановлением администрации Города Томска от 24.03.2011 № 249 "Об утверждении предельных (максимальных) цен на платные услуги муниципальных учреждений, в отношении которых функции и полномочия учредителя осуществляет департамент образования администрации Города Томска". 
          Мониторинг за ходом реализации подпрограммы со стороны департамента образования администрации Города Томска осуществляется через ежемесячные отчеты об исполнении муниципального задания на оказание муниципальных услуг, утверждаемые подведомственным муниципальным образовательным учреждениям, а также через ежеквартальную и годовую отчетность. Кроме того, инструментом контроля со стороны департамента образования администрации Города Томска по показателю «Численность детей в возрасте от 5 до 18 лет, получающих услуги по дополнительному образованию в учреждениях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является система персонифицированного финансирования дополнительного образования детей (Навигатор ПФДО).
          Ответственность за реализацию подпрограммы, достижение показателей цели и задач несет департамент образования администрации Города Томска.
</t>
  </si>
  <si>
    <t xml:space="preserve">Приложение 
к постановлению администрации Города Томска
</t>
  </si>
  <si>
    <t>от 29.03.2024 № 248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</si>
</sst>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0.000"/>
    <numFmt numFmtId="168" formatCode="#,##0.0_ ;[Red]\-#,##0.0\ "/>
    <numFmt numFmtId="169" formatCode="0.0000"/>
    <numFmt numFmtId="170" formatCode="_-* #,##0.00_р_._-;\-* #,##0.00_р_._-;_-* &quot;-&quot;??_р_._-;_-@_-"/>
    <numFmt numFmtId="171" formatCode="0.000"/>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scheme val="minor"/>
    </font>
    <font>
      <sz val="12"/>
      <name val="Times New Roman"/>
      <family val="1"/>
      <charset val="204"/>
    </font>
    <font>
      <u/>
      <sz val="12"/>
      <name val="Times New Roman"/>
      <family val="1"/>
      <charset val="204"/>
    </font>
    <font>
      <b/>
      <sz val="12"/>
      <name val="Times New Roman"/>
      <family val="1"/>
      <charset val="204"/>
    </font>
    <font>
      <b/>
      <sz val="11"/>
      <name val="Calibri"/>
      <family val="2"/>
    </font>
    <font>
      <i/>
      <sz val="12"/>
      <name val="Times New Roman"/>
      <family val="1"/>
      <charset val="204"/>
    </font>
    <font>
      <sz val="10"/>
      <name val="Times New Roman"/>
      <family val="1"/>
      <charset val="204"/>
    </font>
    <font>
      <i/>
      <sz val="10"/>
      <name val="Times New Roman"/>
      <family val="1"/>
      <charset val="204"/>
    </font>
    <font>
      <sz val="11"/>
      <color indexed="8"/>
      <name val="Calibri"/>
      <family val="2"/>
      <charset val="204"/>
    </font>
    <font>
      <sz val="11"/>
      <name val="Calibri"/>
      <family val="2"/>
      <charset val="204"/>
    </font>
    <font>
      <sz val="11"/>
      <name val="Times New Roman"/>
      <family val="1"/>
      <charset val="204"/>
    </font>
    <font>
      <sz val="10"/>
      <name val="Arial"/>
      <family val="2"/>
      <charset val="204"/>
    </font>
    <font>
      <sz val="8"/>
      <name val="Times New Roman"/>
      <family val="1"/>
      <charset val="204"/>
    </font>
    <font>
      <sz val="9"/>
      <name val="Times New Roman"/>
      <family val="1"/>
      <charset val="204"/>
    </font>
    <font>
      <sz val="11"/>
      <color theme="1"/>
      <name val="Calibri"/>
      <family val="2"/>
      <scheme val="minor"/>
    </font>
    <font>
      <sz val="11"/>
      <name val="Calibri"/>
      <family val="2"/>
    </font>
    <font>
      <sz val="12"/>
      <name val="Calibri"/>
      <family val="2"/>
    </font>
    <font>
      <sz val="12"/>
      <name val="Calibri"/>
      <family val="2"/>
      <charset val="204"/>
    </font>
    <font>
      <sz val="8"/>
      <name val="Calibri"/>
      <family val="2"/>
      <scheme val="minor"/>
    </font>
    <font>
      <b/>
      <i/>
      <sz val="12"/>
      <name val="Times New Roman"/>
      <family val="1"/>
      <charset val="204"/>
    </font>
    <font>
      <b/>
      <sz val="10"/>
      <name val="Arial"/>
      <family val="2"/>
      <charset val="204"/>
    </font>
    <font>
      <b/>
      <sz val="11"/>
      <name val="Calibri"/>
      <family val="2"/>
      <charset val="204"/>
      <scheme val="minor"/>
    </font>
    <font>
      <b/>
      <sz val="14"/>
      <name val="Calibri"/>
      <family val="2"/>
      <charset val="204"/>
      <scheme val="minor"/>
    </font>
    <font>
      <b/>
      <sz val="16"/>
      <name val="Calibri"/>
      <family val="2"/>
      <charset val="204"/>
    </font>
    <font>
      <sz val="9"/>
      <color indexed="81"/>
      <name val="Tahoma"/>
      <family val="2"/>
      <charset val="204"/>
    </font>
    <font>
      <b/>
      <sz val="9"/>
      <color indexed="81"/>
      <name val="Tahoma"/>
      <family val="2"/>
      <charset val="204"/>
    </font>
    <font>
      <sz val="11"/>
      <color indexed="8"/>
      <name val="Calibri"/>
      <family val="2"/>
    </font>
    <font>
      <sz val="10"/>
      <name val="Arial Cyr"/>
      <charset val="204"/>
    </font>
    <font>
      <sz val="16"/>
      <name val="Calibri"/>
      <family val="2"/>
      <scheme val="minor"/>
    </font>
    <font>
      <u/>
      <sz val="10"/>
      <name val="Times New Roman"/>
      <family val="1"/>
      <charset val="204"/>
    </font>
    <font>
      <b/>
      <sz val="10"/>
      <name val="Times New Roman"/>
      <family val="1"/>
      <charset val="204"/>
    </font>
    <font>
      <sz val="16"/>
      <name val="Times New Roman"/>
      <family val="1"/>
      <charset val="204"/>
    </font>
    <font>
      <b/>
      <sz val="16"/>
      <name val="Calibri"/>
      <family val="2"/>
      <charset val="204"/>
      <scheme val="minor"/>
    </font>
    <font>
      <sz val="12"/>
      <color rgb="FFFF0000"/>
      <name val="Times New Roman"/>
      <family val="1"/>
      <charset val="204"/>
    </font>
    <font>
      <sz val="11"/>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s>
  <cellStyleXfs count="38">
    <xf numFmtId="0" fontId="0" fillId="0" borderId="0"/>
    <xf numFmtId="0" fontId="13" fillId="0" borderId="0"/>
    <xf numFmtId="0" fontId="16" fillId="0" borderId="0"/>
    <xf numFmtId="0" fontId="13" fillId="0" borderId="0"/>
    <xf numFmtId="164" fontId="19" fillId="0" borderId="0" applyFont="0" applyFill="0" applyBorder="0" applyAlignment="0" applyProtection="0"/>
    <xf numFmtId="170" fontId="19"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32" fillId="0" borderId="0"/>
    <xf numFmtId="0" fontId="16" fillId="0" borderId="0"/>
    <xf numFmtId="0" fontId="16" fillId="0" borderId="0"/>
    <xf numFmtId="43" fontId="16" fillId="0" borderId="0" applyFont="0" applyFill="0" applyBorder="0" applyAlignment="0" applyProtection="0"/>
    <xf numFmtId="0" fontId="16" fillId="0" borderId="0"/>
    <xf numFmtId="0" fontId="4" fillId="0" borderId="0"/>
    <xf numFmtId="170" fontId="4" fillId="0" borderId="0" applyFont="0" applyFill="0" applyBorder="0" applyAlignment="0" applyProtection="0"/>
    <xf numFmtId="170" fontId="19" fillId="0" borderId="0" applyFont="0" applyFill="0" applyBorder="0" applyAlignment="0" applyProtection="0"/>
    <xf numFmtId="0" fontId="4" fillId="0" borderId="0"/>
    <xf numFmtId="164" fontId="19" fillId="0" borderId="0" applyFont="0" applyFill="0" applyBorder="0" applyAlignment="0" applyProtection="0"/>
    <xf numFmtId="44" fontId="31"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 fillId="0" borderId="0"/>
    <xf numFmtId="9" fontId="1" fillId="0" borderId="0" applyFont="0" applyFill="0" applyBorder="0" applyAlignment="0" applyProtection="0"/>
  </cellStyleXfs>
  <cellXfs count="627">
    <xf numFmtId="0" fontId="0" fillId="0" borderId="0" xfId="0"/>
    <xf numFmtId="164" fontId="5" fillId="0" borderId="0" xfId="4" applyFont="1" applyFill="1"/>
    <xf numFmtId="0" fontId="5" fillId="0" borderId="0" xfId="0" applyFont="1" applyFill="1"/>
    <xf numFmtId="49" fontId="5" fillId="0" borderId="0" xfId="0" applyNumberFormat="1" applyFont="1" applyFill="1" applyBorder="1"/>
    <xf numFmtId="0" fontId="5" fillId="0" borderId="0" xfId="0" applyFont="1" applyFill="1" applyBorder="1"/>
    <xf numFmtId="0" fontId="11" fillId="0" borderId="0" xfId="0" applyFont="1" applyFill="1"/>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165" fontId="11" fillId="0" borderId="1" xfId="0" applyNumberFormat="1" applyFont="1" applyFill="1" applyBorder="1" applyAlignment="1">
      <alignment horizontal="center" vertical="center" wrapText="1"/>
    </xf>
    <xf numFmtId="168" fontId="5" fillId="0" borderId="0" xfId="0" applyNumberFormat="1" applyFont="1" applyFill="1"/>
    <xf numFmtId="165" fontId="5" fillId="0" borderId="0" xfId="0" applyNumberFormat="1" applyFont="1" applyFill="1"/>
    <xf numFmtId="0" fontId="11" fillId="0" borderId="0" xfId="0"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49" fontId="5" fillId="0" borderId="0" xfId="0" applyNumberFormat="1" applyFont="1" applyFill="1"/>
    <xf numFmtId="49" fontId="14" fillId="0" borderId="0" xfId="1" applyNumberFormat="1" applyFont="1" applyFill="1"/>
    <xf numFmtId="0" fontId="14" fillId="0" borderId="0" xfId="1" applyFont="1" applyFill="1"/>
    <xf numFmtId="0" fontId="14" fillId="0" borderId="0" xfId="3" applyFont="1" applyFill="1"/>
    <xf numFmtId="49"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xf numFmtId="165" fontId="20" fillId="0" borderId="0" xfId="0" applyNumberFormat="1" applyFont="1" applyFill="1"/>
    <xf numFmtId="168" fontId="14" fillId="0" borderId="0" xfId="0" applyNumberFormat="1" applyFont="1" applyFill="1"/>
    <xf numFmtId="0" fontId="26" fillId="0" borderId="4" xfId="0" applyFont="1" applyFill="1" applyBorder="1" applyAlignment="1">
      <alignment vertical="center" wrapText="1"/>
    </xf>
    <xf numFmtId="0" fontId="26" fillId="0" borderId="0" xfId="0" applyFont="1" applyFill="1" applyAlignment="1">
      <alignment vertical="center" wrapText="1"/>
    </xf>
    <xf numFmtId="0" fontId="26" fillId="0" borderId="0" xfId="0" applyFont="1" applyFill="1" applyBorder="1" applyAlignment="1">
      <alignment vertical="center" wrapText="1"/>
    </xf>
    <xf numFmtId="0" fontId="26" fillId="0" borderId="4" xfId="0" applyFont="1" applyFill="1" applyBorder="1" applyAlignment="1">
      <alignment horizontal="center" vertical="center" wrapText="1"/>
    </xf>
    <xf numFmtId="0" fontId="26" fillId="0" borderId="0" xfId="0" applyFont="1" applyFill="1" applyAlignment="1">
      <alignment horizontal="center" vertical="center" wrapText="1"/>
    </xf>
    <xf numFmtId="0" fontId="6" fillId="0" borderId="1" xfId="0" applyFont="1" applyFill="1" applyBorder="1" applyAlignment="1">
      <alignment horizontal="center" vertical="center" textRotation="90" wrapText="1"/>
    </xf>
    <xf numFmtId="0" fontId="6" fillId="0" borderId="0" xfId="0" applyFont="1" applyFill="1" applyAlignment="1">
      <alignment horizontal="center" vertical="center" wrapText="1"/>
    </xf>
    <xf numFmtId="0" fontId="11" fillId="0" borderId="0" xfId="0" applyFont="1" applyFill="1" applyAlignment="1">
      <alignment horizontal="left" vertical="center" wrapText="1"/>
    </xf>
    <xf numFmtId="0" fontId="15" fillId="0" borderId="0" xfId="0" applyFont="1" applyFill="1" applyAlignment="1">
      <alignment horizontal="center" vertical="center"/>
    </xf>
    <xf numFmtId="0" fontId="6" fillId="0" borderId="0" xfId="0" applyFont="1" applyFill="1" applyAlignment="1">
      <alignment vertical="top" wrapText="1"/>
    </xf>
    <xf numFmtId="0" fontId="6" fillId="0" borderId="1" xfId="0" applyFont="1" applyFill="1" applyBorder="1" applyAlignment="1">
      <alignment horizontal="center" vertical="center" wrapText="1"/>
    </xf>
    <xf numFmtId="0" fontId="5" fillId="0" borderId="0" xfId="0" applyFont="1" applyFill="1" applyAlignment="1">
      <alignment wrapText="1"/>
    </xf>
    <xf numFmtId="3" fontId="5" fillId="0" borderId="0" xfId="0" applyNumberFormat="1" applyFont="1" applyFill="1"/>
    <xf numFmtId="0" fontId="9" fillId="0" borderId="0" xfId="0" applyFont="1" applyFill="1"/>
    <xf numFmtId="0" fontId="6" fillId="0" borderId="1" xfId="0" applyFont="1" applyFill="1" applyBorder="1" applyAlignment="1">
      <alignment horizontal="left" vertical="center" wrapText="1"/>
    </xf>
    <xf numFmtId="0" fontId="15" fillId="0" borderId="0" xfId="0" applyFont="1" applyFill="1" applyAlignment="1">
      <alignment horizontal="left" wrapText="1"/>
    </xf>
    <xf numFmtId="0" fontId="33" fillId="0" borderId="0" xfId="0" applyFont="1" applyFill="1" applyAlignment="1">
      <alignment vertical="top"/>
    </xf>
    <xf numFmtId="0" fontId="7" fillId="0" borderId="0" xfId="0" applyFont="1" applyFill="1" applyAlignment="1">
      <alignment horizontal="center" vertical="center"/>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vertical="center" wrapText="1"/>
    </xf>
    <xf numFmtId="0" fontId="27" fillId="0" borderId="0" xfId="0" applyFont="1" applyFill="1" applyAlignment="1">
      <alignment vertical="center" wrapText="1"/>
    </xf>
    <xf numFmtId="0" fontId="27" fillId="0" borderId="0" xfId="0" applyFont="1" applyFill="1" applyAlignment="1">
      <alignment horizontal="center" vertical="center" wrapText="1"/>
    </xf>
    <xf numFmtId="0" fontId="6" fillId="0" borderId="0" xfId="0" applyFont="1" applyFill="1" applyAlignment="1">
      <alignment vertical="justify"/>
    </xf>
    <xf numFmtId="0" fontId="6" fillId="0" borderId="0" xfId="0" applyFont="1" applyFill="1" applyAlignment="1">
      <alignment horizontal="left" vertical="justify" wrapText="1"/>
    </xf>
    <xf numFmtId="0" fontId="6" fillId="0" borderId="0" xfId="0" applyFont="1" applyFill="1" applyBorder="1" applyAlignment="1">
      <alignment vertical="top" wrapText="1"/>
    </xf>
    <xf numFmtId="0" fontId="6" fillId="0" borderId="0" xfId="0" applyFont="1" applyFill="1" applyBorder="1" applyAlignment="1">
      <alignment horizontal="left" vertical="justify" wrapText="1"/>
    </xf>
    <xf numFmtId="0" fontId="6" fillId="0" borderId="1" xfId="0" applyFont="1" applyFill="1" applyBorder="1" applyAlignment="1">
      <alignment horizontal="left" vertical="top" wrapText="1"/>
    </xf>
    <xf numFmtId="0" fontId="6" fillId="0" borderId="0" xfId="0" applyFont="1" applyFill="1" applyAlignment="1">
      <alignment horizontal="left" vertical="justify"/>
    </xf>
    <xf numFmtId="0" fontId="6" fillId="0" borderId="0" xfId="0" applyFont="1" applyFill="1" applyAlignment="1">
      <alignment vertical="center" wrapText="1"/>
    </xf>
    <xf numFmtId="1" fontId="6" fillId="0" borderId="1" xfId="0" applyNumberFormat="1" applyFont="1" applyFill="1" applyBorder="1" applyAlignment="1">
      <alignment horizontal="center" textRotation="90" wrapText="1"/>
    </xf>
    <xf numFmtId="1" fontId="6" fillId="0" borderId="0" xfId="0" applyNumberFormat="1" applyFont="1" applyFill="1" applyAlignment="1">
      <alignment horizontal="center" textRotation="90" wrapText="1"/>
    </xf>
    <xf numFmtId="49" fontId="6" fillId="0" borderId="1" xfId="0" applyNumberFormat="1" applyFont="1" applyFill="1" applyBorder="1" applyAlignment="1">
      <alignment vertical="center" wrapText="1"/>
    </xf>
    <xf numFmtId="2" fontId="6" fillId="0" borderId="0" xfId="0" applyNumberFormat="1" applyFont="1" applyFill="1" applyAlignment="1">
      <alignment vertical="center"/>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5" fillId="0" borderId="16" xfId="0" applyFont="1" applyFill="1" applyBorder="1"/>
    <xf numFmtId="0" fontId="14" fillId="0" borderId="0" xfId="1" applyFont="1" applyFill="1" applyAlignment="1">
      <alignment horizontal="center"/>
    </xf>
    <xf numFmtId="0" fontId="14" fillId="0" borderId="0" xfId="1" applyFont="1" applyFill="1" applyAlignment="1">
      <alignment horizontal="center" vertical="center"/>
    </xf>
    <xf numFmtId="0" fontId="11" fillId="0" borderId="0" xfId="0" applyFont="1" applyFill="1" applyAlignment="1">
      <alignment horizontal="center" vertical="center"/>
    </xf>
    <xf numFmtId="0" fontId="14" fillId="0" borderId="0" xfId="1" applyFont="1" applyFill="1" applyAlignment="1"/>
    <xf numFmtId="3" fontId="14" fillId="0" borderId="0" xfId="1" applyNumberFormat="1" applyFont="1" applyFill="1" applyAlignment="1">
      <alignment horizontal="center" vertical="center"/>
    </xf>
    <xf numFmtId="49" fontId="16" fillId="0" borderId="0" xfId="0" applyNumberFormat="1" applyFont="1" applyFill="1"/>
    <xf numFmtId="0" fontId="16" fillId="0" borderId="0" xfId="0" applyFont="1" applyFill="1"/>
    <xf numFmtId="0" fontId="16" fillId="0" borderId="0" xfId="0" applyFont="1" applyFill="1" applyAlignment="1">
      <alignment horizontal="center"/>
    </xf>
    <xf numFmtId="0" fontId="16" fillId="0" borderId="0" xfId="0" applyFont="1" applyFill="1" applyAlignment="1">
      <alignment horizontal="center" vertical="center"/>
    </xf>
    <xf numFmtId="0" fontId="11" fillId="0" borderId="0" xfId="0" applyFont="1" applyFill="1" applyAlignment="1">
      <alignment horizontal="center" vertical="center" wrapText="1"/>
    </xf>
    <xf numFmtId="3" fontId="16" fillId="0" borderId="0" xfId="0" applyNumberFormat="1" applyFont="1" applyFill="1" applyAlignment="1">
      <alignment horizontal="center" vertical="center"/>
    </xf>
    <xf numFmtId="167" fontId="16" fillId="0" borderId="0" xfId="0" applyNumberFormat="1" applyFont="1" applyFill="1"/>
    <xf numFmtId="3" fontId="16" fillId="0" borderId="0" xfId="0" applyNumberFormat="1" applyFont="1" applyFill="1"/>
    <xf numFmtId="0" fontId="25" fillId="0" borderId="0" xfId="0" applyFont="1" applyFill="1" applyAlignment="1"/>
    <xf numFmtId="0" fontId="16" fillId="0" borderId="0" xfId="0" applyFont="1" applyFill="1" applyAlignment="1"/>
    <xf numFmtId="0" fontId="6" fillId="0" borderId="0" xfId="0" applyFont="1" applyFill="1" applyAlignment="1">
      <alignment horizontal="justify" vertical="top" wrapText="1"/>
    </xf>
    <xf numFmtId="0" fontId="6" fillId="0" borderId="0" xfId="0" applyFont="1" applyFill="1" applyAlignment="1">
      <alignment horizontal="left" vertical="center"/>
    </xf>
    <xf numFmtId="0" fontId="6" fillId="0" borderId="17"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1" xfId="0" applyFont="1" applyFill="1" applyBorder="1" applyAlignment="1">
      <alignment vertical="top" wrapText="1"/>
    </xf>
    <xf numFmtId="0" fontId="6" fillId="0" borderId="21" xfId="0" applyFont="1" applyFill="1" applyBorder="1" applyAlignment="1">
      <alignment horizontal="left" vertical="top" wrapText="1"/>
    </xf>
    <xf numFmtId="0" fontId="6" fillId="0" borderId="16" xfId="0" applyFont="1" applyFill="1" applyBorder="1" applyAlignment="1">
      <alignment vertical="top" wrapText="1"/>
    </xf>
    <xf numFmtId="0" fontId="6" fillId="0" borderId="19" xfId="0" applyFont="1" applyFill="1" applyBorder="1" applyAlignment="1">
      <alignment vertical="top" wrapText="1"/>
    </xf>
    <xf numFmtId="0" fontId="11" fillId="0" borderId="0" xfId="0" applyFont="1" applyFill="1" applyAlignment="1">
      <alignment vertical="center" wrapText="1"/>
    </xf>
    <xf numFmtId="0" fontId="6" fillId="0" borderId="4" xfId="0" applyFont="1" applyFill="1" applyBorder="1" applyAlignment="1">
      <alignment vertical="center" wrapText="1"/>
    </xf>
    <xf numFmtId="1"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4" fillId="0" borderId="0" xfId="1" applyFont="1" applyFill="1" applyAlignment="1">
      <alignment horizontal="left"/>
    </xf>
    <xf numFmtId="0" fontId="5" fillId="0" borderId="0" xfId="0" applyFont="1" applyFill="1" applyAlignment="1">
      <alignment horizontal="left"/>
    </xf>
    <xf numFmtId="0" fontId="11" fillId="0" borderId="0" xfId="0" applyFont="1" applyFill="1" applyAlignment="1">
      <alignment wrapText="1"/>
    </xf>
    <xf numFmtId="49" fontId="11" fillId="0" borderId="0" xfId="0" applyNumberFormat="1" applyFont="1" applyFill="1" applyAlignment="1">
      <alignment horizontal="center"/>
    </xf>
    <xf numFmtId="49" fontId="11" fillId="0" borderId="0" xfId="0" applyNumberFormat="1" applyFont="1" applyFill="1" applyAlignment="1">
      <alignment horizontal="left"/>
    </xf>
    <xf numFmtId="0" fontId="6" fillId="0" borderId="0" xfId="0" applyFont="1" applyFill="1" applyAlignment="1">
      <alignment horizontal="left" vertical="center" wrapText="1"/>
    </xf>
    <xf numFmtId="0" fontId="11" fillId="0" borderId="0" xfId="0" applyFont="1" applyFill="1" applyAlignment="1">
      <alignment vertical="top"/>
    </xf>
    <xf numFmtId="0" fontId="25" fillId="0" borderId="0" xfId="0" applyFont="1" applyFill="1" applyAlignment="1">
      <alignment horizontal="left"/>
    </xf>
    <xf numFmtId="0" fontId="16" fillId="0" borderId="0" xfId="0" applyFont="1" applyFill="1" applyAlignment="1">
      <alignment horizontal="left"/>
    </xf>
    <xf numFmtId="166" fontId="11" fillId="0" borderId="0" xfId="0" applyNumberFormat="1" applyFont="1" applyFill="1" applyAlignment="1">
      <alignment horizontal="center" vertical="center" wrapText="1"/>
    </xf>
    <xf numFmtId="166" fontId="5" fillId="0" borderId="0" xfId="0" applyNumberFormat="1" applyFont="1" applyFill="1"/>
    <xf numFmtId="164" fontId="14" fillId="0" borderId="0" xfId="4" applyFont="1" applyFill="1"/>
    <xf numFmtId="0" fontId="6" fillId="0" borderId="0" xfId="0" applyFont="1" applyFill="1" applyBorder="1" applyAlignment="1">
      <alignment horizontal="left" vertical="top" wrapText="1"/>
    </xf>
    <xf numFmtId="0" fontId="36" fillId="0" borderId="0" xfId="0" applyFont="1" applyFill="1" applyAlignment="1">
      <alignment vertical="top"/>
    </xf>
    <xf numFmtId="0" fontId="5" fillId="0" borderId="24" xfId="0" applyFont="1" applyFill="1" applyBorder="1"/>
    <xf numFmtId="2"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horizontal="center"/>
    </xf>
    <xf numFmtId="0" fontId="6" fillId="0" borderId="0" xfId="0" applyFont="1" applyFill="1" applyAlignment="1">
      <alignment vertical="center"/>
    </xf>
    <xf numFmtId="0" fontId="5" fillId="0" borderId="4" xfId="0" applyFont="1" applyFill="1" applyBorder="1" applyAlignment="1">
      <alignment wrapText="1"/>
    </xf>
    <xf numFmtId="0" fontId="26" fillId="0" borderId="4" xfId="0" applyFont="1" applyFill="1" applyBorder="1" applyAlignment="1">
      <alignment wrapText="1"/>
    </xf>
    <xf numFmtId="0" fontId="26" fillId="0" borderId="0" xfId="0" applyFont="1" applyFill="1" applyAlignment="1">
      <alignment wrapText="1"/>
    </xf>
    <xf numFmtId="0" fontId="5" fillId="0" borderId="0" xfId="0" applyFont="1" applyFill="1" applyAlignment="1">
      <alignment vertical="top" wrapText="1"/>
    </xf>
    <xf numFmtId="0" fontId="5" fillId="0" borderId="0" xfId="0" applyFont="1" applyFill="1" applyAlignment="1">
      <alignment vertical="top"/>
    </xf>
    <xf numFmtId="0" fontId="6" fillId="0" borderId="0" xfId="0" applyFont="1" applyFill="1" applyAlignment="1">
      <alignment horizontal="center" vertical="justify" wrapText="1"/>
    </xf>
    <xf numFmtId="0" fontId="6" fillId="0" borderId="24" xfId="0" applyFont="1" applyFill="1" applyBorder="1" applyAlignment="1">
      <alignment horizontal="center" vertical="justify" wrapText="1"/>
    </xf>
    <xf numFmtId="0" fontId="6" fillId="0" borderId="16" xfId="0" applyFont="1" applyFill="1" applyBorder="1" applyAlignment="1">
      <alignment horizontal="center" vertical="justify" wrapText="1"/>
    </xf>
    <xf numFmtId="3" fontId="6" fillId="0" borderId="1" xfId="0" applyNumberFormat="1" applyFont="1" applyFill="1" applyBorder="1" applyAlignment="1">
      <alignment horizontal="center" vertical="center"/>
    </xf>
    <xf numFmtId="49" fontId="14" fillId="0" borderId="0" xfId="3" applyNumberFormat="1" applyFont="1" applyFill="1"/>
    <xf numFmtId="0" fontId="26" fillId="0" borderId="0" xfId="0" applyFont="1" applyFill="1" applyBorder="1" applyAlignment="1">
      <alignment horizontal="center" vertical="center" wrapText="1"/>
    </xf>
    <xf numFmtId="0" fontId="5" fillId="0" borderId="4" xfId="0" applyFont="1" applyFill="1" applyBorder="1" applyAlignment="1"/>
    <xf numFmtId="0" fontId="5" fillId="0" borderId="0" xfId="0" applyFont="1" applyFill="1" applyAlignment="1"/>
    <xf numFmtId="49" fontId="11" fillId="0" borderId="0" xfId="0" applyNumberFormat="1" applyFont="1" applyFill="1"/>
    <xf numFmtId="0" fontId="14" fillId="0" borderId="0" xfId="0" applyFont="1" applyFill="1"/>
    <xf numFmtId="0" fontId="6" fillId="0" borderId="0" xfId="0" applyFont="1" applyFill="1"/>
    <xf numFmtId="0" fontId="6" fillId="0" borderId="0" xfId="0" applyFont="1" applyFill="1" applyBorder="1" applyAlignment="1">
      <alignment horizontal="justify" vertical="justify" wrapText="1"/>
    </xf>
    <xf numFmtId="0" fontId="6" fillId="0" borderId="0" xfId="0" applyFont="1" applyFill="1" applyAlignment="1">
      <alignment horizontal="justify" vertical="justify" wrapText="1"/>
    </xf>
    <xf numFmtId="49" fontId="6" fillId="0" borderId="0" xfId="1" applyNumberFormat="1" applyFont="1" applyFill="1"/>
    <xf numFmtId="0" fontId="6" fillId="0" borderId="0" xfId="1" applyFont="1" applyFill="1"/>
    <xf numFmtId="49" fontId="6" fillId="0" borderId="0" xfId="0" applyNumberFormat="1" applyFont="1" applyFill="1"/>
    <xf numFmtId="49" fontId="6" fillId="0" borderId="0" xfId="0" applyNumberFormat="1" applyFont="1" applyFill="1" applyAlignment="1">
      <alignment horizontal="center"/>
    </xf>
    <xf numFmtId="0" fontId="26" fillId="0" borderId="4" xfId="0" applyFont="1" applyFill="1" applyBorder="1" applyAlignment="1">
      <alignment vertical="center"/>
    </xf>
    <xf numFmtId="0" fontId="26" fillId="0" borderId="0" xfId="0" applyFont="1" applyFill="1" applyAlignment="1">
      <alignment vertical="center"/>
    </xf>
    <xf numFmtId="166" fontId="11" fillId="0" borderId="0" xfId="0" applyNumberFormat="1" applyFont="1" applyFill="1"/>
    <xf numFmtId="165" fontId="14" fillId="0" borderId="0" xfId="1" applyNumberFormat="1" applyFont="1" applyFill="1"/>
    <xf numFmtId="49" fontId="14" fillId="0" borderId="0" xfId="1" applyNumberFormat="1" applyFont="1" applyFill="1" applyAlignment="1">
      <alignment horizontal="center" vertical="center"/>
    </xf>
    <xf numFmtId="165" fontId="14" fillId="0" borderId="0" xfId="1" applyNumberFormat="1" applyFont="1" applyFill="1" applyAlignment="1">
      <alignment horizontal="center" vertical="center"/>
    </xf>
    <xf numFmtId="0" fontId="11"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justify" wrapText="1"/>
    </xf>
    <xf numFmtId="0" fontId="5" fillId="0" borderId="0" xfId="0" applyFont="1" applyFill="1"/>
    <xf numFmtId="0" fontId="5" fillId="0" borderId="16" xfId="0" applyFont="1" applyFill="1" applyBorder="1" applyAlignment="1">
      <alignment horizontal="center"/>
    </xf>
    <xf numFmtId="3" fontId="11"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165" fontId="11" fillId="2" borderId="1" xfId="0" applyNumberFormat="1" applyFont="1" applyFill="1" applyBorder="1" applyAlignment="1">
      <alignment horizontal="center" vertical="center" wrapText="1"/>
    </xf>
    <xf numFmtId="0" fontId="5" fillId="0" borderId="0" xfId="0" applyFont="1" applyFill="1"/>
    <xf numFmtId="0" fontId="5" fillId="0" borderId="0" xfId="0" applyFont="1" applyFill="1"/>
    <xf numFmtId="0" fontId="5" fillId="0" borderId="0" xfId="0" applyFont="1" applyFill="1"/>
    <xf numFmtId="0" fontId="5" fillId="0" borderId="0" xfId="0" applyFont="1" applyFill="1"/>
    <xf numFmtId="0" fontId="5" fillId="0" borderId="0" xfId="0" applyFont="1" applyFill="1"/>
    <xf numFmtId="0" fontId="11" fillId="2" borderId="11" xfId="0" applyFont="1" applyFill="1" applyBorder="1" applyAlignment="1">
      <alignment horizontal="center" vertical="center" wrapText="1"/>
    </xf>
    <xf numFmtId="165" fontId="5" fillId="0" borderId="0" xfId="0" applyNumberFormat="1" applyFont="1" applyFill="1" applyAlignment="1">
      <alignment horizontal="center" vertical="center"/>
    </xf>
    <xf numFmtId="0" fontId="5" fillId="0" borderId="0" xfId="0" applyFont="1" applyFill="1"/>
    <xf numFmtId="165" fontId="5" fillId="4" borderId="0" xfId="0" applyNumberFormat="1" applyFont="1" applyFill="1"/>
    <xf numFmtId="0" fontId="5" fillId="4" borderId="0" xfId="0" applyFont="1" applyFill="1"/>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3" fontId="6" fillId="2" borderId="1" xfId="1" applyNumberFormat="1" applyFont="1" applyFill="1" applyBorder="1" applyAlignment="1">
      <alignment horizontal="center" vertical="center" textRotation="90" wrapText="1"/>
    </xf>
    <xf numFmtId="165" fontId="6" fillId="2" borderId="1" xfId="1" applyNumberFormat="1" applyFont="1" applyFill="1" applyBorder="1" applyAlignment="1">
      <alignment horizontal="center" vertical="center" textRotation="90" wrapText="1"/>
    </xf>
    <xf numFmtId="165" fontId="20" fillId="3" borderId="0" xfId="0" applyNumberFormat="1" applyFont="1" applyFill="1"/>
    <xf numFmtId="165" fontId="5" fillId="3" borderId="0" xfId="0" applyNumberFormat="1" applyFont="1" applyFill="1"/>
    <xf numFmtId="0" fontId="5" fillId="3" borderId="0" xfId="0" applyFont="1" applyFill="1"/>
    <xf numFmtId="0" fontId="6" fillId="2" borderId="1" xfId="0" applyFont="1" applyFill="1" applyBorder="1" applyAlignment="1">
      <alignment horizontal="center" vertical="center" textRotation="90"/>
    </xf>
    <xf numFmtId="0" fontId="6" fillId="2" borderId="1" xfId="0" applyFont="1" applyFill="1" applyBorder="1" applyAlignment="1">
      <alignment horizontal="left" vertical="center" wrapText="1"/>
    </xf>
    <xf numFmtId="1" fontId="6" fillId="2" borderId="2" xfId="0" applyNumberFormat="1"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5" fillId="2" borderId="0" xfId="0" applyFont="1" applyFill="1" applyAlignment="1">
      <alignment wrapText="1"/>
    </xf>
    <xf numFmtId="0" fontId="26" fillId="2" borderId="0" xfId="0" applyFont="1" applyFill="1" applyAlignment="1">
      <alignment horizontal="center" vertical="center" wrapText="1"/>
    </xf>
    <xf numFmtId="3" fontId="6" fillId="2" borderId="1" xfId="0" applyNumberFormat="1" applyFont="1" applyFill="1" applyBorder="1" applyAlignment="1">
      <alignment vertical="center" wrapText="1"/>
    </xf>
    <xf numFmtId="0" fontId="9" fillId="2" borderId="0" xfId="0" applyFont="1" applyFill="1"/>
    <xf numFmtId="4" fontId="6"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15"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xf>
    <xf numFmtId="165" fontId="5" fillId="2" borderId="0" xfId="0" applyNumberFormat="1" applyFont="1" applyFill="1"/>
    <xf numFmtId="0" fontId="6" fillId="2" borderId="3" xfId="0" applyFont="1" applyFill="1" applyBorder="1" applyAlignment="1">
      <alignment vertical="center" wrapText="1"/>
    </xf>
    <xf numFmtId="0" fontId="6" fillId="2" borderId="6" xfId="0" applyFont="1" applyFill="1" applyBorder="1" applyAlignment="1">
      <alignment vertical="center" wrapText="1"/>
    </xf>
    <xf numFmtId="4" fontId="5" fillId="2" borderId="0" xfId="0" applyNumberFormat="1" applyFont="1" applyFill="1"/>
    <xf numFmtId="4" fontId="6" fillId="2" borderId="15" xfId="0" applyNumberFormat="1" applyFont="1" applyFill="1" applyBorder="1" applyAlignment="1">
      <alignment horizontal="center" vertical="center" wrapText="1"/>
    </xf>
    <xf numFmtId="0" fontId="5" fillId="2" borderId="17" xfId="0" applyFont="1" applyFill="1" applyBorder="1" applyAlignment="1">
      <alignment horizontal="center"/>
    </xf>
    <xf numFmtId="0" fontId="6" fillId="2" borderId="0" xfId="0" applyFont="1" applyFill="1" applyBorder="1" applyAlignment="1">
      <alignment horizontal="left" vertical="justify"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0" xfId="0" applyFont="1" applyFill="1" applyAlignment="1">
      <alignment horizontal="center" vertical="center"/>
    </xf>
    <xf numFmtId="0" fontId="6" fillId="2" borderId="2"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left" vertical="justify" wrapText="1"/>
    </xf>
    <xf numFmtId="49"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xf>
    <xf numFmtId="0" fontId="11" fillId="2" borderId="3" xfId="0" applyFont="1" applyFill="1" applyBorder="1" applyAlignment="1">
      <alignment horizontal="left" vertical="center" wrapText="1"/>
    </xf>
    <xf numFmtId="3" fontId="11" fillId="2" borderId="15"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165" fontId="11" fillId="2" borderId="1" xfId="1" applyNumberFormat="1" applyFont="1" applyFill="1" applyBorder="1" applyAlignment="1">
      <alignment horizontal="center" vertical="center" wrapText="1"/>
    </xf>
    <xf numFmtId="49" fontId="11" fillId="2" borderId="1"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0" fontId="6" fillId="2" borderId="4" xfId="0" applyFont="1" applyFill="1" applyBorder="1" applyAlignment="1">
      <alignment vertical="center" wrapText="1"/>
    </xf>
    <xf numFmtId="166"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11" fillId="2" borderId="1" xfId="0" applyFont="1" applyFill="1" applyBorder="1" applyAlignment="1">
      <alignment vertical="center" wrapText="1"/>
    </xf>
    <xf numFmtId="49" fontId="11" fillId="2" borderId="15" xfId="0" applyNumberFormat="1" applyFont="1" applyFill="1" applyBorder="1" applyAlignment="1">
      <alignment horizontal="center" vertical="center" wrapText="1"/>
    </xf>
    <xf numFmtId="0" fontId="11" fillId="2" borderId="15" xfId="0" applyFont="1" applyFill="1" applyBorder="1" applyAlignment="1">
      <alignment horizontal="left" vertical="center" wrapText="1"/>
    </xf>
    <xf numFmtId="4" fontId="11" fillId="2" borderId="1" xfId="0" applyNumberFormat="1" applyFont="1" applyFill="1" applyBorder="1" applyAlignment="1">
      <alignment horizontal="center" vertical="center"/>
    </xf>
    <xf numFmtId="0" fontId="6" fillId="2" borderId="0" xfId="0" applyFont="1" applyFill="1" applyAlignment="1">
      <alignment vertical="center" wrapText="1"/>
    </xf>
    <xf numFmtId="0" fontId="11" fillId="2" borderId="0" xfId="0" applyFont="1" applyFill="1" applyAlignment="1">
      <alignment vertical="center" wrapText="1"/>
    </xf>
    <xf numFmtId="1" fontId="6" fillId="2" borderId="1" xfId="0" applyNumberFormat="1" applyFont="1" applyFill="1" applyBorder="1" applyAlignment="1">
      <alignment horizontal="center" textRotation="90" wrapText="1"/>
    </xf>
    <xf numFmtId="1" fontId="6" fillId="2" borderId="0" xfId="0" applyNumberFormat="1" applyFont="1" applyFill="1" applyAlignment="1">
      <alignment horizontal="center" textRotation="90" wrapText="1"/>
    </xf>
    <xf numFmtId="49" fontId="6" fillId="2" borderId="3"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textRotation="90"/>
    </xf>
    <xf numFmtId="2" fontId="6" fillId="2" borderId="0" xfId="0" applyNumberFormat="1" applyFont="1" applyFill="1" applyAlignment="1">
      <alignment horizontal="center" vertical="center" textRotation="90"/>
    </xf>
    <xf numFmtId="0" fontId="6" fillId="2" borderId="0" xfId="0" applyFont="1" applyFill="1" applyAlignment="1">
      <alignment horizontal="center" vertical="center" textRotation="90"/>
    </xf>
    <xf numFmtId="49" fontId="6" fillId="2" borderId="1" xfId="0" applyNumberFormat="1" applyFont="1" applyFill="1" applyBorder="1" applyAlignment="1">
      <alignment horizontal="left" vertical="center" wrapText="1"/>
    </xf>
    <xf numFmtId="3" fontId="6" fillId="2" borderId="1" xfId="0" applyNumberFormat="1" applyFont="1" applyFill="1" applyBorder="1" applyAlignment="1">
      <alignment horizontal="center" vertical="center" textRotation="90"/>
    </xf>
    <xf numFmtId="0" fontId="11" fillId="2" borderId="1" xfId="0" applyFont="1" applyFill="1" applyBorder="1" applyAlignment="1">
      <alignment horizontal="center" wrapText="1"/>
    </xf>
    <xf numFmtId="49" fontId="11" fillId="2" borderId="6"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4" fontId="6" fillId="2" borderId="0" xfId="0" applyNumberFormat="1" applyFont="1" applyFill="1" applyAlignment="1">
      <alignment horizontal="center" vertical="center" textRotation="90"/>
    </xf>
    <xf numFmtId="165" fontId="6" fillId="2" borderId="0" xfId="0" applyNumberFormat="1" applyFont="1" applyFill="1" applyAlignment="1">
      <alignment horizontal="center" vertical="center" textRotation="90"/>
    </xf>
    <xf numFmtId="2" fontId="6" fillId="2" borderId="0" xfId="0" applyNumberFormat="1" applyFont="1" applyFill="1" applyAlignment="1">
      <alignment horizontal="left" vertical="center"/>
    </xf>
    <xf numFmtId="0" fontId="11" fillId="2" borderId="3" xfId="0" applyFont="1" applyFill="1" applyBorder="1" applyAlignment="1">
      <alignment vertical="center" wrapText="1"/>
    </xf>
    <xf numFmtId="49" fontId="11" fillId="2" borderId="0" xfId="0" applyNumberFormat="1" applyFont="1" applyFill="1"/>
    <xf numFmtId="0" fontId="6" fillId="2" borderId="0" xfId="0" applyFont="1" applyFill="1" applyAlignment="1">
      <alignment vertical="top" wrapText="1"/>
    </xf>
    <xf numFmtId="0" fontId="6" fillId="2" borderId="0" xfId="0" applyFont="1" applyFill="1" applyAlignment="1">
      <alignment vertical="top"/>
    </xf>
    <xf numFmtId="0" fontId="5" fillId="2" borderId="0" xfId="0" applyFont="1" applyFill="1" applyAlignment="1">
      <alignment horizontal="center" vertical="center"/>
    </xf>
    <xf numFmtId="0" fontId="21" fillId="2" borderId="0" xfId="0" applyFont="1" applyFill="1"/>
    <xf numFmtId="166" fontId="21" fillId="2" borderId="0" xfId="0" applyNumberFormat="1" applyFont="1" applyFill="1"/>
    <xf numFmtId="166" fontId="5" fillId="2" borderId="0" xfId="0" applyNumberFormat="1" applyFont="1" applyFill="1"/>
    <xf numFmtId="166" fontId="21" fillId="2" borderId="0" xfId="4" applyNumberFormat="1" applyFont="1" applyFill="1"/>
    <xf numFmtId="0" fontId="8" fillId="2" borderId="1" xfId="0" applyFont="1" applyFill="1" applyBorder="1" applyAlignment="1">
      <alignment horizontal="center" vertical="center" wrapText="1"/>
    </xf>
    <xf numFmtId="166" fontId="22" fillId="2" borderId="0" xfId="0" applyNumberFormat="1" applyFont="1" applyFill="1"/>
    <xf numFmtId="169" fontId="21" fillId="2" borderId="0" xfId="0" applyNumberFormat="1" applyFont="1" applyFill="1"/>
    <xf numFmtId="43" fontId="21" fillId="2" borderId="0" xfId="0" applyNumberFormat="1" applyFont="1" applyFill="1"/>
    <xf numFmtId="171" fontId="21" fillId="2" borderId="0" xfId="0" applyNumberFormat="1" applyFont="1" applyFill="1"/>
    <xf numFmtId="166" fontId="6" fillId="2" borderId="0" xfId="0" applyNumberFormat="1" applyFont="1" applyFill="1"/>
    <xf numFmtId="0" fontId="6" fillId="2" borderId="0" xfId="0" applyFont="1" applyFill="1"/>
    <xf numFmtId="0" fontId="21" fillId="2" borderId="0" xfId="0" applyFont="1" applyFill="1" applyAlignment="1">
      <alignment horizontal="center" vertical="center"/>
    </xf>
    <xf numFmtId="0" fontId="6" fillId="2" borderId="0" xfId="0" applyFont="1" applyFill="1" applyAlignment="1"/>
    <xf numFmtId="0" fontId="6" fillId="2" borderId="0" xfId="0" applyFont="1" applyFill="1" applyAlignment="1">
      <alignment horizontal="justify" vertical="top" wrapText="1"/>
    </xf>
    <xf numFmtId="3" fontId="6" fillId="2" borderId="1" xfId="0" applyNumberFormat="1" applyFont="1" applyFill="1" applyBorder="1" applyAlignment="1">
      <alignment horizontal="center" vertical="center" wrapText="1"/>
    </xf>
    <xf numFmtId="0" fontId="6" fillId="2" borderId="0" xfId="0" applyFont="1" applyFill="1" applyBorder="1" applyAlignment="1">
      <alignment horizontal="justify" vertical="justify" wrapText="1"/>
    </xf>
    <xf numFmtId="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4" fillId="2" borderId="0" xfId="0" applyFont="1" applyFill="1"/>
    <xf numFmtId="0" fontId="12" fillId="2" borderId="0" xfId="0" applyFont="1" applyFill="1" applyBorder="1" applyAlignment="1">
      <alignment horizontal="center" vertical="center" wrapText="1"/>
    </xf>
    <xf numFmtId="164" fontId="14" fillId="2" borderId="0" xfId="4" applyFont="1" applyFill="1"/>
    <xf numFmtId="165" fontId="11" fillId="2" borderId="0" xfId="0" applyNumberFormat="1" applyFont="1" applyFill="1" applyBorder="1" applyAlignment="1">
      <alignment horizontal="center" vertical="center" wrapText="1"/>
    </xf>
    <xf numFmtId="0" fontId="6" fillId="2" borderId="1" xfId="0" applyFont="1" applyFill="1" applyBorder="1"/>
    <xf numFmtId="0" fontId="11" fillId="2" borderId="1" xfId="0" applyFont="1" applyFill="1" applyBorder="1" applyAlignment="1">
      <alignment horizontal="center"/>
    </xf>
    <xf numFmtId="3" fontId="11" fillId="2" borderId="1" xfId="0" applyNumberFormat="1" applyFont="1" applyFill="1" applyBorder="1" applyAlignment="1">
      <alignment horizontal="left" vertical="center" wrapText="1"/>
    </xf>
    <xf numFmtId="3" fontId="11" fillId="2" borderId="3"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0" fontId="11" fillId="2" borderId="15"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3" fontId="11" fillId="2" borderId="1"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49" fontId="12" fillId="2" borderId="3" xfId="1" applyNumberFormat="1" applyFont="1" applyFill="1" applyBorder="1" applyAlignment="1">
      <alignment horizontal="center" vertical="center" wrapText="1"/>
    </xf>
    <xf numFmtId="165" fontId="6" fillId="2" borderId="0" xfId="1" applyNumberFormat="1" applyFont="1" applyFill="1" applyAlignment="1">
      <alignment horizontal="center" vertical="center" textRotation="90" wrapText="1"/>
    </xf>
    <xf numFmtId="167" fontId="6" fillId="2" borderId="1" xfId="1" applyNumberFormat="1" applyFont="1" applyFill="1" applyBorder="1" applyAlignment="1">
      <alignment horizontal="center" vertical="center" textRotation="90" wrapText="1"/>
    </xf>
    <xf numFmtId="2" fontId="6" fillId="2" borderId="0" xfId="0" applyNumberFormat="1" applyFont="1" applyFill="1" applyBorder="1" applyAlignment="1">
      <alignment vertical="center" wrapText="1"/>
    </xf>
    <xf numFmtId="0" fontId="6" fillId="2" borderId="20" xfId="0" applyFont="1" applyFill="1" applyBorder="1" applyAlignment="1">
      <alignment vertical="justify" wrapText="1"/>
    </xf>
    <xf numFmtId="1" fontId="6" fillId="2" borderId="2" xfId="0" applyNumberFormat="1" applyFont="1" applyFill="1" applyBorder="1" applyAlignment="1">
      <alignment horizontal="center" textRotation="90" wrapText="1"/>
    </xf>
    <xf numFmtId="49" fontId="6" fillId="2" borderId="1" xfId="0" applyNumberFormat="1" applyFont="1" applyFill="1" applyBorder="1" applyAlignment="1">
      <alignment vertical="center" wrapText="1"/>
    </xf>
    <xf numFmtId="3" fontId="6" fillId="2" borderId="1" xfId="0" applyNumberFormat="1" applyFont="1" applyFill="1" applyBorder="1" applyAlignment="1">
      <alignment horizontal="center" vertical="center" textRotation="90" wrapText="1"/>
    </xf>
    <xf numFmtId="165" fontId="6" fillId="2" borderId="1" xfId="0" applyNumberFormat="1" applyFont="1" applyFill="1" applyBorder="1" applyAlignment="1">
      <alignment horizontal="center" vertical="center" textRotation="90" wrapText="1"/>
    </xf>
    <xf numFmtId="165" fontId="6" fillId="2" borderId="1" xfId="0" applyNumberFormat="1" applyFont="1" applyFill="1" applyBorder="1" applyAlignment="1">
      <alignment horizontal="center" vertical="center" textRotation="90"/>
    </xf>
    <xf numFmtId="49" fontId="6" fillId="2" borderId="3" xfId="0" applyNumberFormat="1" applyFont="1" applyFill="1" applyBorder="1" applyAlignment="1">
      <alignment vertical="center" wrapText="1"/>
    </xf>
    <xf numFmtId="166" fontId="6" fillId="2" borderId="1" xfId="0" applyNumberFormat="1" applyFont="1" applyFill="1" applyBorder="1" applyAlignment="1">
      <alignment horizontal="center" vertical="center" textRotation="90" wrapText="1"/>
    </xf>
    <xf numFmtId="166" fontId="6" fillId="2" borderId="2" xfId="0" applyNumberFormat="1" applyFont="1" applyFill="1" applyBorder="1" applyAlignment="1">
      <alignment horizontal="center" vertical="center" textRotation="90"/>
    </xf>
    <xf numFmtId="49" fontId="6" fillId="2" borderId="6" xfId="0" applyNumberFormat="1" applyFont="1" applyFill="1" applyBorder="1" applyAlignment="1">
      <alignment vertical="center" wrapText="1"/>
    </xf>
    <xf numFmtId="2" fontId="6" fillId="2" borderId="1" xfId="0" applyNumberFormat="1" applyFont="1" applyFill="1" applyBorder="1" applyAlignment="1">
      <alignment horizontal="center" vertical="center" textRotation="90"/>
    </xf>
    <xf numFmtId="2" fontId="6" fillId="2" borderId="2" xfId="0" applyNumberFormat="1" applyFont="1" applyFill="1" applyBorder="1" applyAlignment="1">
      <alignment horizontal="center" vertical="center" textRotation="90"/>
    </xf>
    <xf numFmtId="4" fontId="6" fillId="2" borderId="1" xfId="0" applyNumberFormat="1" applyFont="1" applyFill="1" applyBorder="1" applyAlignment="1">
      <alignment horizontal="center" vertical="center" textRotation="90" wrapText="1"/>
    </xf>
    <xf numFmtId="1" fontId="6" fillId="2" borderId="1" xfId="0" applyNumberFormat="1" applyFont="1" applyFill="1" applyBorder="1" applyAlignment="1">
      <alignment horizontal="center" vertical="center" textRotation="90" wrapText="1"/>
    </xf>
    <xf numFmtId="0" fontId="6" fillId="2" borderId="0" xfId="0" applyFont="1" applyFill="1" applyAlignment="1">
      <alignment vertical="justify" wrapText="1"/>
    </xf>
    <xf numFmtId="165" fontId="6" fillId="2" borderId="0" xfId="0" applyNumberFormat="1" applyFont="1" applyFill="1" applyAlignment="1">
      <alignment horizontal="center" vertical="center" textRotation="90" wrapText="1"/>
    </xf>
    <xf numFmtId="49" fontId="6" fillId="2" borderId="0" xfId="0" applyNumberFormat="1" applyFont="1" applyFill="1" applyAlignment="1">
      <alignmen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textRotation="90" wrapText="1"/>
    </xf>
    <xf numFmtId="0" fontId="6" fillId="2" borderId="2" xfId="0" applyFont="1" applyFill="1" applyBorder="1" applyAlignment="1">
      <alignment vertical="center" wrapText="1"/>
    </xf>
    <xf numFmtId="0" fontId="6" fillId="2" borderId="12" xfId="0" applyFont="1" applyFill="1" applyBorder="1" applyAlignment="1">
      <alignment vertical="center" wrapText="1"/>
    </xf>
    <xf numFmtId="0" fontId="6" fillId="2" borderId="9"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0" borderId="0" xfId="0" applyFont="1" applyFill="1" applyAlignment="1">
      <alignment horizontal="center" vertical="center"/>
    </xf>
    <xf numFmtId="165" fontId="11"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65" fontId="11" fillId="2" borderId="2" xfId="0" applyNumberFormat="1" applyFont="1" applyFill="1" applyBorder="1" applyAlignment="1">
      <alignment horizontal="center"/>
    </xf>
    <xf numFmtId="165" fontId="11" fillId="2" borderId="11" xfId="0" applyNumberFormat="1" applyFont="1" applyFill="1" applyBorder="1" applyAlignment="1">
      <alignment horizontal="center"/>
    </xf>
    <xf numFmtId="0" fontId="6" fillId="2" borderId="4" xfId="0" applyFont="1" applyFill="1" applyBorder="1" applyAlignment="1">
      <alignment horizontal="justify" vertical="center" wrapText="1"/>
    </xf>
    <xf numFmtId="0" fontId="6" fillId="2" borderId="0" xfId="0" applyFont="1" applyFill="1" applyAlignment="1">
      <alignment horizontal="justify" vertical="center" wrapText="1"/>
    </xf>
    <xf numFmtId="165" fontId="11" fillId="2" borderId="1" xfId="0" applyNumberFormat="1" applyFont="1" applyFill="1" applyBorder="1" applyAlignment="1">
      <alignment horizontal="center"/>
    </xf>
    <xf numFmtId="0" fontId="6" fillId="2" borderId="3"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10" fillId="2" borderId="13"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11" xfId="0" applyFont="1" applyFill="1" applyBorder="1" applyAlignment="1">
      <alignment horizontal="justify" vertical="center" wrapText="1"/>
    </xf>
    <xf numFmtId="165" fontId="11" fillId="2" borderId="2"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center"/>
    </xf>
    <xf numFmtId="0" fontId="7" fillId="0" borderId="0" xfId="0" applyFont="1" applyFill="1" applyAlignment="1">
      <alignment horizontal="center" vertical="center"/>
    </xf>
    <xf numFmtId="0" fontId="15" fillId="2" borderId="0" xfId="0" applyFont="1" applyFill="1" applyAlignment="1">
      <alignment horizontal="left" wrapText="1"/>
    </xf>
    <xf numFmtId="0" fontId="15" fillId="2" borderId="0" xfId="0" applyFont="1" applyFill="1" applyAlignment="1">
      <alignment horizontal="left" vertical="top" wrapText="1"/>
    </xf>
    <xf numFmtId="0" fontId="15"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justify" vertical="top" wrapText="1"/>
    </xf>
    <xf numFmtId="0" fontId="6" fillId="2" borderId="0" xfId="0" applyFont="1" applyFill="1" applyAlignment="1">
      <alignment horizontal="left" vertical="justify" wrapText="1"/>
    </xf>
    <xf numFmtId="0" fontId="6" fillId="2" borderId="0" xfId="0" applyFont="1" applyFill="1" applyAlignment="1">
      <alignment horizontal="justify" vertical="justify"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xf>
    <xf numFmtId="0" fontId="6"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0" fontId="5" fillId="2" borderId="1" xfId="0" applyFont="1" applyFill="1" applyBorder="1" applyAlignment="1">
      <alignment vertical="center" wrapText="1"/>
    </xf>
    <xf numFmtId="49" fontId="6" fillId="2" borderId="3"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0" xfId="0" applyFont="1" applyFill="1" applyAlignment="1">
      <alignment horizontal="justify" vertical="top" wrapText="1"/>
    </xf>
    <xf numFmtId="2" fontId="6" fillId="2" borderId="4" xfId="0" applyNumberFormat="1" applyFont="1" applyFill="1" applyBorder="1" applyAlignment="1">
      <alignment horizontal="center" vertical="center" wrapText="1"/>
    </xf>
    <xf numFmtId="2" fontId="6" fillId="2" borderId="0" xfId="0" applyNumberFormat="1" applyFont="1" applyFill="1" applyAlignment="1">
      <alignment horizontal="center" vertical="center" wrapText="1"/>
    </xf>
    <xf numFmtId="0" fontId="6" fillId="2" borderId="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justify"/>
    </xf>
    <xf numFmtId="0" fontId="6" fillId="2" borderId="1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165" fontId="11" fillId="2" borderId="2" xfId="0" applyNumberFormat="1" applyFont="1" applyFill="1" applyBorder="1" applyAlignment="1">
      <alignment horizontal="center" vertical="center"/>
    </xf>
    <xf numFmtId="165" fontId="11" fillId="2" borderId="11" xfId="0" applyNumberFormat="1" applyFont="1" applyFill="1" applyBorder="1" applyAlignment="1">
      <alignment horizontal="center" vertical="center"/>
    </xf>
    <xf numFmtId="165" fontId="11" fillId="2" borderId="5" xfId="0" applyNumberFormat="1"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1" xfId="0" applyFont="1" applyFill="1" applyBorder="1" applyAlignment="1">
      <alignment horizontal="center" vertical="center"/>
    </xf>
    <xf numFmtId="0" fontId="6" fillId="2" borderId="3" xfId="0" applyFont="1" applyFill="1" applyBorder="1" applyAlignment="1">
      <alignment vertical="center"/>
    </xf>
    <xf numFmtId="0" fontId="6" fillId="2" borderId="15" xfId="0" applyFont="1" applyFill="1" applyBorder="1" applyAlignment="1">
      <alignment vertical="center"/>
    </xf>
    <xf numFmtId="3" fontId="6" fillId="2" borderId="2" xfId="0" applyNumberFormat="1" applyFont="1" applyFill="1" applyBorder="1" applyAlignment="1">
      <alignment horizontal="left" vertical="center" wrapText="1"/>
    </xf>
    <xf numFmtId="3" fontId="6" fillId="2" borderId="11" xfId="0" applyNumberFormat="1" applyFont="1" applyFill="1" applyBorder="1" applyAlignment="1">
      <alignment horizontal="left" vertical="center" wrapText="1"/>
    </xf>
    <xf numFmtId="49" fontId="6" fillId="2" borderId="2"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18" fillId="2" borderId="2" xfId="0" applyFont="1" applyFill="1" applyBorder="1" applyAlignment="1">
      <alignment horizontal="center" vertical="center" textRotation="90" wrapText="1"/>
    </xf>
    <xf numFmtId="0" fontId="18" fillId="2" borderId="11" xfId="0" applyFont="1" applyFill="1" applyBorder="1" applyAlignment="1">
      <alignment horizontal="center" vertical="center" textRotation="90" wrapText="1"/>
    </xf>
    <xf numFmtId="3" fontId="6" fillId="2" borderId="2"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0" fontId="17" fillId="2" borderId="1" xfId="0" applyFont="1" applyFill="1" applyBorder="1" applyAlignment="1">
      <alignment horizontal="center" vertical="center" textRotation="90" wrapText="1"/>
    </xf>
    <xf numFmtId="0" fontId="15" fillId="2" borderId="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49" fontId="11" fillId="0" borderId="0" xfId="0" applyNumberFormat="1" applyFont="1" applyFill="1" applyAlignment="1">
      <alignment horizontal="center" wrapText="1"/>
    </xf>
    <xf numFmtId="0" fontId="5" fillId="0" borderId="0" xfId="0" applyFont="1" applyFill="1" applyAlignment="1">
      <alignment wrapText="1"/>
    </xf>
    <xf numFmtId="49" fontId="11" fillId="0" borderId="0" xfId="0" applyNumberFormat="1" applyFont="1" applyFill="1" applyAlignment="1">
      <alignment horizontal="center"/>
    </xf>
    <xf numFmtId="49" fontId="11" fillId="2" borderId="1"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6" fillId="0" borderId="0" xfId="0" applyFont="1" applyFill="1" applyAlignment="1">
      <alignment horizontal="left" wrapText="1"/>
    </xf>
    <xf numFmtId="0" fontId="11" fillId="2" borderId="3" xfId="0" applyFont="1" applyFill="1" applyBorder="1" applyAlignment="1">
      <alignment horizontal="left" vertical="center" wrapText="1"/>
    </xf>
    <xf numFmtId="0" fontId="11" fillId="2" borderId="15" xfId="0" applyFont="1" applyFill="1" applyBorder="1" applyAlignment="1">
      <alignment horizontal="left" vertical="center" wrapText="1"/>
    </xf>
    <xf numFmtId="49" fontId="39" fillId="2" borderId="13" xfId="0" applyNumberFormat="1" applyFont="1" applyFill="1" applyBorder="1" applyAlignment="1">
      <alignment horizontal="left" vertical="top" wrapText="1"/>
    </xf>
    <xf numFmtId="49" fontId="11" fillId="2" borderId="3" xfId="1" applyNumberFormat="1" applyFont="1" applyFill="1" applyBorder="1" applyAlignment="1">
      <alignment horizontal="center" vertical="center" wrapText="1"/>
    </xf>
    <xf numFmtId="49" fontId="11" fillId="2" borderId="15" xfId="1" applyNumberFormat="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5" xfId="1" applyFont="1" applyFill="1" applyBorder="1" applyAlignment="1">
      <alignment horizontal="center" vertical="center" wrapText="1"/>
    </xf>
    <xf numFmtId="49" fontId="18" fillId="2" borderId="3" xfId="2" applyNumberFormat="1" applyFont="1" applyFill="1" applyBorder="1" applyAlignment="1" applyProtection="1">
      <alignment horizontal="center" vertical="center" wrapText="1"/>
      <protection locked="0"/>
    </xf>
    <xf numFmtId="49" fontId="18" fillId="2" borderId="15" xfId="2" applyNumberFormat="1" applyFont="1" applyFill="1" applyBorder="1" applyAlignment="1" applyProtection="1">
      <alignment horizontal="center" vertical="center" wrapText="1"/>
      <protection locked="0"/>
    </xf>
    <xf numFmtId="0" fontId="11" fillId="2" borderId="1" xfId="1" applyFont="1" applyFill="1" applyBorder="1" applyAlignment="1">
      <alignment horizontal="center" vertical="center" wrapText="1"/>
    </xf>
    <xf numFmtId="49" fontId="35" fillId="2" borderId="1" xfId="1" applyNumberFormat="1" applyFont="1" applyFill="1" applyBorder="1" applyAlignment="1">
      <alignment horizontal="center" vertical="center" wrapText="1"/>
    </xf>
    <xf numFmtId="0" fontId="11" fillId="2" borderId="1" xfId="3" applyFont="1" applyFill="1" applyBorder="1" applyAlignment="1">
      <alignment horizontal="center" vertical="center" wrapText="1"/>
    </xf>
    <xf numFmtId="49" fontId="11" fillId="2" borderId="1" xfId="1" applyNumberFormat="1" applyFont="1" applyFill="1" applyBorder="1" applyAlignment="1">
      <alignment horizontal="center" vertical="center" wrapText="1"/>
    </xf>
    <xf numFmtId="0" fontId="11" fillId="2" borderId="8"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11" fillId="2" borderId="10" xfId="1" applyFont="1" applyFill="1" applyBorder="1" applyAlignment="1">
      <alignment horizontal="left"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5" xfId="0" applyFont="1" applyFill="1" applyBorder="1" applyAlignment="1">
      <alignment horizontal="center" vertical="center"/>
    </xf>
    <xf numFmtId="0" fontId="11" fillId="2" borderId="6" xfId="0" applyFont="1" applyFill="1" applyBorder="1" applyAlignment="1">
      <alignment horizontal="center" vertical="center"/>
    </xf>
    <xf numFmtId="0" fontId="15" fillId="0" borderId="0" xfId="0" applyFont="1" applyFill="1" applyAlignment="1">
      <alignment horizontal="center" vertical="center"/>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2" fillId="2" borderId="1"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11"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2" borderId="11" xfId="0" applyNumberFormat="1" applyFont="1" applyFill="1" applyBorder="1" applyAlignment="1">
      <alignment horizontal="center" vertical="center" wrapText="1"/>
    </xf>
    <xf numFmtId="0" fontId="6" fillId="0" borderId="0" xfId="0" applyFont="1" applyFill="1" applyAlignment="1">
      <alignment horizontal="center" vertical="top" wrapText="1"/>
    </xf>
    <xf numFmtId="3" fontId="6" fillId="2" borderId="5"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7" fillId="0" borderId="0" xfId="0" applyFont="1" applyFill="1" applyAlignment="1">
      <alignment horizontal="center"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4"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11" fillId="2" borderId="1" xfId="0" applyFont="1" applyFill="1" applyBorder="1" applyAlignment="1">
      <alignment horizontal="center" vertical="center" textRotation="90" wrapText="1"/>
    </xf>
    <xf numFmtId="0" fontId="15" fillId="2" borderId="1" xfId="0" applyFont="1" applyFill="1" applyBorder="1" applyAlignment="1">
      <alignment horizontal="center" vertical="center" textRotation="90" wrapText="1"/>
    </xf>
    <xf numFmtId="165" fontId="6" fillId="2" borderId="2" xfId="0" applyNumberFormat="1" applyFont="1" applyFill="1" applyBorder="1" applyAlignment="1">
      <alignment horizontal="center" vertical="center" wrapText="1"/>
    </xf>
    <xf numFmtId="165" fontId="6" fillId="2" borderId="1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165" fontId="18" fillId="0" borderId="0" xfId="0" applyNumberFormat="1" applyFont="1" applyFill="1" applyAlignment="1">
      <alignment horizontal="center" vertical="center"/>
    </xf>
    <xf numFmtId="1" fontId="6" fillId="2" borderId="12" xfId="0" applyNumberFormat="1" applyFont="1" applyFill="1" applyBorder="1" applyAlignment="1">
      <alignment horizontal="center" vertical="center" wrapText="1"/>
    </xf>
    <xf numFmtId="1" fontId="6" fillId="2" borderId="13" xfId="0" applyNumberFormat="1" applyFont="1" applyFill="1" applyBorder="1" applyAlignment="1">
      <alignment horizontal="center" vertical="center" wrapText="1"/>
    </xf>
    <xf numFmtId="1" fontId="6" fillId="2" borderId="14"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vertical="justify" wrapText="1"/>
    </xf>
    <xf numFmtId="0" fontId="6" fillId="0" borderId="22"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0" xfId="0" applyFont="1" applyFill="1" applyAlignment="1">
      <alignment horizontal="left"/>
    </xf>
    <xf numFmtId="0" fontId="6" fillId="2" borderId="5" xfId="0" applyFont="1" applyFill="1" applyBorder="1" applyAlignment="1">
      <alignment vertical="center" wrapText="1"/>
    </xf>
    <xf numFmtId="0" fontId="6" fillId="2" borderId="11" xfId="0" applyFont="1" applyFill="1" applyBorder="1" applyAlignment="1">
      <alignment vertical="center" wrapText="1"/>
    </xf>
    <xf numFmtId="0" fontId="6" fillId="2" borderId="0" xfId="0" applyFont="1" applyFill="1" applyAlignment="1">
      <alignment horizontal="left" vertical="top" wrapText="1"/>
    </xf>
    <xf numFmtId="0" fontId="6" fillId="2" borderId="5"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1" xfId="0" applyFont="1" applyFill="1" applyBorder="1" applyAlignment="1">
      <alignment vertical="center" wrapText="1"/>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5" fillId="2" borderId="1" xfId="0" applyFont="1" applyFill="1" applyBorder="1"/>
    <xf numFmtId="0" fontId="5" fillId="2" borderId="2" xfId="0" applyFont="1" applyFill="1" applyBorder="1"/>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8" xfId="0" applyFont="1" applyFill="1" applyBorder="1" applyAlignment="1">
      <alignment horizontal="left" vertical="distributed" wrapText="1"/>
    </xf>
    <xf numFmtId="0" fontId="6" fillId="2" borderId="0" xfId="0" applyFont="1" applyFill="1" applyBorder="1" applyAlignment="1">
      <alignment horizontal="left" vertical="distributed" wrapText="1"/>
    </xf>
    <xf numFmtId="0" fontId="6" fillId="2" borderId="21" xfId="0" applyFont="1" applyFill="1" applyBorder="1" applyAlignment="1">
      <alignment horizontal="left" vertical="distributed" wrapText="1"/>
    </xf>
    <xf numFmtId="0" fontId="6" fillId="2" borderId="22" xfId="0" applyFont="1" applyFill="1" applyBorder="1" applyAlignment="1">
      <alignment horizontal="left" vertical="distributed" wrapText="1"/>
    </xf>
    <xf numFmtId="0" fontId="6" fillId="2" borderId="20" xfId="0" applyFont="1" applyFill="1" applyBorder="1" applyAlignment="1">
      <alignment horizontal="left" vertical="justify" wrapText="1"/>
    </xf>
    <xf numFmtId="0" fontId="11" fillId="0" borderId="0" xfId="0" applyFont="1" applyFill="1" applyAlignment="1">
      <alignment horizontal="left"/>
    </xf>
    <xf numFmtId="0" fontId="11" fillId="0" borderId="0" xfId="0" applyFont="1" applyFill="1" applyAlignment="1">
      <alignment vertical="top" wrapText="1"/>
    </xf>
    <xf numFmtId="0" fontId="5" fillId="0" borderId="0" xfId="0" applyFont="1" applyFill="1" applyAlignment="1">
      <alignment vertical="top" wrapText="1"/>
    </xf>
    <xf numFmtId="0" fontId="5" fillId="2" borderId="1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2" borderId="0" xfId="0" applyFont="1" applyFill="1" applyAlignment="1">
      <alignment horizontal="left" vertical="top" wrapText="1"/>
    </xf>
    <xf numFmtId="0" fontId="11" fillId="2"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3" xfId="0" applyFont="1" applyFill="1" applyBorder="1" applyAlignment="1">
      <alignment horizontal="center" vertical="center" wrapText="1"/>
    </xf>
    <xf numFmtId="165" fontId="6" fillId="2" borderId="2" xfId="0" applyNumberFormat="1" applyFont="1" applyFill="1" applyBorder="1" applyAlignment="1">
      <alignment horizontal="center" vertical="center"/>
    </xf>
    <xf numFmtId="165" fontId="6" fillId="2" borderId="5" xfId="0" applyNumberFormat="1" applyFont="1" applyFill="1" applyBorder="1" applyAlignment="1">
      <alignment horizontal="center" vertical="center"/>
    </xf>
    <xf numFmtId="165" fontId="6" fillId="2" borderId="11"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7" xfId="0" applyFont="1" applyFill="1" applyBorder="1" applyAlignment="1">
      <alignment horizontal="left" vertical="top" wrapText="1"/>
    </xf>
    <xf numFmtId="0" fontId="6" fillId="2" borderId="13" xfId="0" applyFont="1" applyFill="1" applyBorder="1" applyAlignment="1">
      <alignment horizontal="left" wrapText="1"/>
    </xf>
    <xf numFmtId="0" fontId="5" fillId="2" borderId="0" xfId="0" applyFont="1" applyFill="1" applyAlignment="1">
      <alignment horizontal="justify" vertical="top" wrapText="1"/>
    </xf>
    <xf numFmtId="0" fontId="6" fillId="0" borderId="0" xfId="0" applyFont="1" applyFill="1" applyAlignment="1">
      <alignment horizontal="center" vertical="justify" wrapText="1"/>
    </xf>
    <xf numFmtId="0" fontId="6" fillId="0" borderId="0" xfId="0" applyFont="1" applyFill="1" applyAlignment="1">
      <alignment horizontal="justify" vertical="justify" wrapText="1"/>
    </xf>
    <xf numFmtId="0" fontId="6" fillId="0" borderId="0" xfId="0" applyFont="1" applyFill="1" applyAlignment="1">
      <alignment horizontal="justify" vertical="justify"/>
    </xf>
    <xf numFmtId="0" fontId="11" fillId="0" borderId="0" xfId="0" applyFont="1" applyFill="1" applyAlignment="1">
      <alignment horizontal="left" wrapText="1"/>
    </xf>
    <xf numFmtId="49" fontId="15" fillId="2" borderId="0" xfId="0" applyNumberFormat="1" applyFont="1" applyFill="1" applyAlignment="1">
      <alignment horizontal="left" wrapText="1"/>
    </xf>
    <xf numFmtId="0" fontId="5" fillId="0" borderId="0" xfId="0" applyFont="1" applyFill="1"/>
    <xf numFmtId="0" fontId="11" fillId="2" borderId="2"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3"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1" fillId="2" borderId="12"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1" fontId="6" fillId="2" borderId="1" xfId="0" applyNumberFormat="1" applyFont="1" applyFill="1" applyBorder="1" applyAlignment="1">
      <alignment horizontal="center" vertical="center"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11" xfId="0" applyFont="1" applyFill="1" applyBorder="1" applyAlignment="1">
      <alignment horizontal="left" vertical="top" wrapText="1"/>
    </xf>
    <xf numFmtId="0" fontId="5" fillId="2" borderId="0" xfId="0" applyFont="1" applyFill="1" applyAlignment="1">
      <alignment horizontal="justify" vertical="justify" wrapText="1"/>
    </xf>
    <xf numFmtId="0" fontId="6" fillId="0" borderId="2" xfId="0" applyFont="1" applyFill="1" applyBorder="1" applyAlignment="1">
      <alignment horizontal="center" wrapText="1"/>
    </xf>
    <xf numFmtId="0" fontId="6" fillId="0" borderId="5" xfId="0" applyFont="1" applyFill="1" applyBorder="1" applyAlignment="1">
      <alignment horizontal="center" wrapText="1"/>
    </xf>
    <xf numFmtId="0" fontId="6" fillId="0" borderId="11" xfId="0" applyFont="1" applyFill="1" applyBorder="1" applyAlignment="1">
      <alignment horizontal="center" wrapText="1"/>
    </xf>
    <xf numFmtId="49" fontId="15" fillId="0" borderId="0" xfId="0" applyNumberFormat="1" applyFont="1" applyFill="1" applyAlignment="1">
      <alignment horizontal="center" vertical="center"/>
    </xf>
    <xf numFmtId="0" fontId="11" fillId="2" borderId="3" xfId="0" applyNumberFormat="1" applyFont="1" applyFill="1" applyBorder="1" applyAlignment="1">
      <alignment vertical="center" wrapText="1"/>
    </xf>
    <xf numFmtId="0" fontId="11" fillId="2" borderId="15" xfId="0" applyNumberFormat="1" applyFont="1" applyFill="1" applyBorder="1" applyAlignment="1">
      <alignment vertical="center" wrapText="1"/>
    </xf>
    <xf numFmtId="166" fontId="28" fillId="2" borderId="4" xfId="0" applyNumberFormat="1" applyFont="1" applyFill="1" applyBorder="1" applyAlignment="1">
      <alignment horizontal="center" vertical="center" wrapText="1"/>
    </xf>
    <xf numFmtId="166" fontId="28" fillId="2" borderId="0" xfId="0" applyNumberFormat="1" applyFont="1" applyFill="1" applyAlignment="1">
      <alignment horizontal="center" vertical="center" wrapText="1"/>
    </xf>
    <xf numFmtId="171" fontId="37" fillId="2" borderId="4" xfId="0" applyNumberFormat="1" applyFont="1" applyFill="1" applyBorder="1" applyAlignment="1">
      <alignment horizontal="center" vertical="center"/>
    </xf>
    <xf numFmtId="171" fontId="37" fillId="2" borderId="0" xfId="0" applyNumberFormat="1" applyFont="1" applyFill="1" applyAlignment="1">
      <alignment horizontal="center" vertical="center"/>
    </xf>
    <xf numFmtId="166" fontId="37" fillId="2" borderId="4" xfId="0" applyNumberFormat="1" applyFont="1" applyFill="1" applyBorder="1" applyAlignment="1">
      <alignment horizontal="center" vertical="center" wrapText="1"/>
    </xf>
    <xf numFmtId="166" fontId="37" fillId="2" borderId="0" xfId="0" applyNumberFormat="1" applyFont="1" applyFill="1" applyAlignment="1">
      <alignment horizontal="center" vertical="center" wrapText="1"/>
    </xf>
    <xf numFmtId="0" fontId="6" fillId="2" borderId="0" xfId="0" applyFont="1" applyFill="1" applyAlignment="1">
      <alignment horizontal="center" vertical="top" wrapText="1"/>
    </xf>
    <xf numFmtId="166" fontId="37" fillId="2" borderId="4" xfId="0" applyNumberFormat="1" applyFont="1" applyFill="1" applyBorder="1" applyAlignment="1">
      <alignment horizontal="center" vertical="center"/>
    </xf>
    <xf numFmtId="166" fontId="37" fillId="2" borderId="0" xfId="0" applyNumberFormat="1" applyFont="1" applyFill="1" applyAlignment="1">
      <alignment horizontal="center" vertical="center"/>
    </xf>
    <xf numFmtId="0" fontId="6" fillId="0" borderId="9" xfId="0" applyFont="1" applyFill="1" applyBorder="1" applyAlignment="1">
      <alignment horizontal="justify" vertical="top"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2" borderId="1" xfId="0" applyFont="1" applyFill="1" applyBorder="1" applyAlignment="1">
      <alignment vertical="center"/>
    </xf>
    <xf numFmtId="0" fontId="6" fillId="2" borderId="8" xfId="0" applyFont="1" applyFill="1" applyBorder="1" applyAlignment="1">
      <alignment horizontal="justify" vertical="center" wrapText="1"/>
    </xf>
    <xf numFmtId="0" fontId="6" fillId="2" borderId="3" xfId="0" applyFont="1" applyFill="1" applyBorder="1" applyAlignment="1">
      <alignment vertical="center" wrapText="1"/>
    </xf>
    <xf numFmtId="0" fontId="6" fillId="0" borderId="0" xfId="0" applyFont="1" applyFill="1" applyAlignment="1">
      <alignment horizontal="center" vertical="top"/>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justify" vertical="center" wrapText="1"/>
    </xf>
    <xf numFmtId="0" fontId="6" fillId="2" borderId="12" xfId="0" applyFont="1" applyFill="1" applyBorder="1" applyAlignment="1">
      <alignment vertical="justify" wrapText="1"/>
    </xf>
    <xf numFmtId="0" fontId="6" fillId="2" borderId="13" xfId="0" applyFont="1" applyFill="1" applyBorder="1" applyAlignment="1">
      <alignment vertical="justify" wrapText="1"/>
    </xf>
    <xf numFmtId="0" fontId="6" fillId="2" borderId="14" xfId="0" applyFont="1" applyFill="1" applyBorder="1" applyAlignment="1">
      <alignment vertical="justify" wrapText="1"/>
    </xf>
    <xf numFmtId="0" fontId="6" fillId="2" borderId="3"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6" xfId="0" applyFont="1" applyFill="1" applyBorder="1" applyAlignment="1">
      <alignment horizontal="left" vertical="center" wrapText="1"/>
    </xf>
    <xf numFmtId="49" fontId="6" fillId="2" borderId="15"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top" wrapText="1"/>
    </xf>
    <xf numFmtId="49" fontId="6" fillId="2" borderId="6" xfId="0" applyNumberFormat="1" applyFont="1" applyFill="1" applyBorder="1" applyAlignment="1">
      <alignment horizontal="center" vertical="top" wrapText="1"/>
    </xf>
    <xf numFmtId="0" fontId="6" fillId="2" borderId="6" xfId="0" applyFont="1" applyFill="1" applyBorder="1" applyAlignment="1">
      <alignment vertical="center" wrapText="1"/>
    </xf>
    <xf numFmtId="49" fontId="6" fillId="0" borderId="0" xfId="0" applyNumberFormat="1" applyFont="1" applyFill="1" applyAlignment="1">
      <alignment horizontal="center"/>
    </xf>
    <xf numFmtId="49" fontId="6" fillId="2" borderId="1"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center" wrapText="1"/>
    </xf>
    <xf numFmtId="0" fontId="11" fillId="0" borderId="0" xfId="0" applyFont="1" applyFill="1" applyAlignment="1">
      <alignment wrapText="1"/>
    </xf>
    <xf numFmtId="0" fontId="0" fillId="0" borderId="0" xfId="0" applyAlignment="1"/>
    <xf numFmtId="49" fontId="11" fillId="2" borderId="0"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xf>
    <xf numFmtId="49" fontId="11" fillId="2" borderId="0" xfId="0" applyNumberFormat="1" applyFont="1" applyFill="1" applyBorder="1" applyAlignment="1">
      <alignment horizontal="left" wrapText="1"/>
    </xf>
    <xf numFmtId="49" fontId="11" fillId="2" borderId="0" xfId="0" applyNumberFormat="1" applyFont="1" applyFill="1" applyBorder="1" applyAlignment="1">
      <alignment horizontal="left"/>
    </xf>
    <xf numFmtId="0" fontId="11" fillId="0" borderId="0" xfId="0" applyFont="1" applyFill="1" applyAlignment="1">
      <alignment horizontal="center"/>
    </xf>
    <xf numFmtId="0" fontId="12" fillId="2" borderId="6"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5" fillId="0" borderId="0" xfId="1" applyFont="1" applyFill="1" applyAlignment="1">
      <alignment horizontal="left" vertical="center" wrapText="1"/>
    </xf>
    <xf numFmtId="0" fontId="15" fillId="0" borderId="0" xfId="1" applyFont="1" applyFill="1" applyAlignment="1">
      <alignment horizontal="center" vertical="center"/>
    </xf>
    <xf numFmtId="0" fontId="11" fillId="2" borderId="8" xfId="1" applyFont="1" applyFill="1" applyBorder="1" applyAlignment="1">
      <alignment horizontal="center" vertical="center" wrapText="1"/>
    </xf>
    <xf numFmtId="0" fontId="11" fillId="2" borderId="10" xfId="1" applyFont="1" applyFill="1" applyBorder="1" applyAlignment="1">
      <alignment horizontal="center" vertical="center" wrapText="1"/>
    </xf>
    <xf numFmtId="165" fontId="11" fillId="2" borderId="1" xfId="1" applyNumberFormat="1" applyFont="1" applyFill="1" applyBorder="1" applyAlignment="1">
      <alignment horizontal="center" vertical="center" wrapText="1"/>
    </xf>
  </cellXfs>
  <cellStyles count="38">
    <cellStyle name="Денежный 2" xfId="7"/>
    <cellStyle name="Денежный 2 2" xfId="18"/>
    <cellStyle name="Обычный" xfId="0" builtinId="0"/>
    <cellStyle name="Обычный 2" xfId="8"/>
    <cellStyle name="Обычный 2 2" xfId="16"/>
    <cellStyle name="Обычный 2 2 2" xfId="21"/>
    <cellStyle name="Обычный 2 2 2 2" xfId="27"/>
    <cellStyle name="Обычный 2 2 3" xfId="24"/>
    <cellStyle name="Обычный 2 3" xfId="28"/>
    <cellStyle name="Обычный 2 4" xfId="36"/>
    <cellStyle name="Обычный 3" xfId="9"/>
    <cellStyle name="Обычный 4" xfId="10"/>
    <cellStyle name="Обычный 5" xfId="12"/>
    <cellStyle name="Обычный 6" xfId="13"/>
    <cellStyle name="Обычный 6 2" xfId="19"/>
    <cellStyle name="Обычный 6 2 2" xfId="25"/>
    <cellStyle name="Обычный 6 3" xfId="22"/>
    <cellStyle name="Обычный_Pril_6_6_1111_1" xfId="2"/>
    <cellStyle name="Обычный_прил.2 ПП 1 ДОУ 2015 - 2017" xfId="1"/>
    <cellStyle name="Обычный_прил.2 ПП 1 ДОУ 2015 - 2017 2" xfId="3"/>
    <cellStyle name="Процентный 2" xfId="29"/>
    <cellStyle name="Процентный 2 2" xfId="37"/>
    <cellStyle name="Финансовый" xfId="4" builtinId="3"/>
    <cellStyle name="Финансовый 2" xfId="6"/>
    <cellStyle name="Финансовый 2 2" xfId="30"/>
    <cellStyle name="Финансовый 2 3" xfId="31"/>
    <cellStyle name="Финансовый 2 4" xfId="32"/>
    <cellStyle name="Финансовый 3" xfId="11"/>
    <cellStyle name="Финансовый 3 2" xfId="15"/>
    <cellStyle name="Финансовый 3 3" xfId="33"/>
    <cellStyle name="Финансовый 4" xfId="14"/>
    <cellStyle name="Финансовый 4 2" xfId="20"/>
    <cellStyle name="Финансовый 4 2 2" xfId="26"/>
    <cellStyle name="Финансовый 4 3" xfId="34"/>
    <cellStyle name="Финансовый 4 4" xfId="23"/>
    <cellStyle name="Финансовый 5" xfId="5"/>
    <cellStyle name="Финансовый 5 2" xfId="35"/>
    <cellStyle name="Финансовый 6" xfId="17"/>
  </cellStyles>
  <dxfs count="3">
    <dxf>
      <fill>
        <patternFill>
          <bgColor theme="9" tint="0.39994506668294322"/>
        </patternFill>
      </fill>
    </dxf>
    <dxf>
      <fill>
        <patternFill>
          <bgColor theme="9" tint="0.39994506668294322"/>
        </patternFill>
      </fill>
    </dxf>
    <dxf>
      <fill>
        <patternFill>
          <bgColor theme="7" tint="0.39994506668294322"/>
        </patternFill>
      </fill>
    </dxf>
  </dxfs>
  <tableStyles count="0" defaultTableStyle="TableStyleMedium2" defaultPivotStyle="PivotStyleMedium9"/>
  <colors>
    <mruColors>
      <color rgb="FFBE12AA"/>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3;&#1054;&#1042;&#1040;&#1071;%20&#1052;&#1059;&#1053;&#1048;&#1062;&#1048;&#1055;&#1040;&#1051;&#1068;&#1053;&#1040;&#1071;%20&#1055;&#1056;&#1054;&#1043;&#1056;&#1040;&#1052;&#1052;&#1040;\&#1053;&#1086;&#1074;&#1072;&#1103;%20&#1087;&#1072;&#1087;&#1082;&#1072;\&#1055;&#1055;7.%20&#1044;&#1086;&#1087;.%20&#1086;&#1073;&#1088;&#1072;&#1079;&#1086;&#1074;&#1072;&#1085;&#1080;&#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6;&#1040;&#1041;&#1054;&#1058;&#1040;\1.%20&#1055;&#1056;&#1054;&#1043;&#1056;&#1040;&#1052;&#1052;&#1067;\1.%20&#1056;&#1040;&#1047;&#1042;&#1048;&#1058;&#1048;&#1045;%20&#1054;&#1041;&#1056;&#1040;&#1047;&#1054;&#1042;&#1040;&#1053;&#1048;&#1071;\&#1053;&#1086;&#1074;&#1072;&#1103;%20&#1087;&#1088;&#1086;&#1075;&#1088;&#1072;&#1084;&#1084;&#1072;%202024-2030\&#1056;&#1072;&#1079;&#1076;&#1077;&#1083;&#1099;\&#1054;&#1073;&#1097;&#1080;&#1081;\&#1055;&#1088;&#1080;&#1083;&#1086;&#1078;&#1077;&#1085;&#1080;&#1077;%20&#1054;&#1041;&#1065;&#1048;&#1049;%20&#1056;&#1040;&#1047;&#1044;&#1045;&#1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053;&#1054;&#1042;&#1040;&#1071;%20&#1052;&#1059;&#1053;&#1048;&#1062;&#1048;&#1055;&#1040;&#1051;&#1068;&#1053;&#1040;&#1071;%20&#1055;&#1056;&#1054;&#1043;&#1056;&#1040;&#1052;&#1052;&#1040;\&#1053;&#1086;&#1074;&#1072;&#1103;%20&#1087;&#1072;&#1087;&#1082;&#1072;\&#1057;&#1042;&#1054;&#1044;_&#1052;&#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ссылок"/>
      <sheetName val="сравнение редакций (2)"/>
      <sheetName val="сравнение редакций"/>
      <sheetName val="Прил.1 к проекту Паспорт ПП (2"/>
      <sheetName val="Прил.1 к проекту Паспорт ПП5"/>
      <sheetName val="Паспорт ПП7"/>
      <sheetName val="Прил.1 к проекту Паспорт ПП8"/>
      <sheetName val="Прил.10 к проекту прил.1 к  ПП5"/>
      <sheetName val=" Прил.11 к проекту прил.2 к ПП5"/>
      <sheetName val="Прил.12. к проекту прил.3 к ПП5"/>
      <sheetName val=" прил.1 к ПП7"/>
      <sheetName val="прил.2 к ПП7"/>
      <sheetName val="Методика расчета"/>
      <sheetName val="Прил.15 к проекту прил.1 к ПП8"/>
      <sheetName val=" Прил.16 к проекту прил.2 к ПП8"/>
      <sheetName val="Прил. 17 к проекту прил.3 к ПП8"/>
      <sheetName val="сравнение редакций для 2022"/>
      <sheetName val="Пояснительная записка 2"/>
      <sheetName val="сравнение потребностей"/>
    </sheetNames>
    <sheetDataSet>
      <sheetData sheetId="0"/>
      <sheetData sheetId="1"/>
      <sheetData sheetId="2"/>
      <sheetData sheetId="3"/>
      <sheetData sheetId="4"/>
      <sheetData sheetId="5"/>
      <sheetData sheetId="6"/>
      <sheetData sheetId="7"/>
      <sheetData sheetId="8"/>
      <sheetData sheetId="9"/>
      <sheetData sheetId="10">
        <row r="14">
          <cell r="B14" t="str">
            <v>Задача 1 подпрограммы: оказание муниципальных услуг по предоставлению дополнительного образования детям, в соответствии с утвержденными показателями качества.</v>
          </cell>
        </row>
      </sheetData>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ссылок"/>
      <sheetName val="сравнение редакций (2)"/>
      <sheetName val="сравнение редакций"/>
      <sheetName val="Прил.1 к проекту Паспорт МП"/>
      <sheetName val="Прил.1 к проекту Паспорт ПП1"/>
      <sheetName val="Прил.1 к проекту Паспорт ПП2"/>
      <sheetName val="Прил.1 к проекту Паспорт ПП (2"/>
      <sheetName val="Прил.1 к проекту Паспорт ПП3"/>
      <sheetName val="Прил.1 к проекту Паспорт ПП4"/>
      <sheetName val="Прил.1 к проекту Паспорт ПП5"/>
      <sheetName val="Прил.1 к проекту Паспорт ПП6"/>
      <sheetName val="Прил.1 к проекту Паспорт ПП7"/>
      <sheetName val="Прил.1 к проекту Паспорт ПП8"/>
      <sheetName val="Прил.2 к проекту прил.1 к ПП1"/>
      <sheetName val=" Прил.3 к проекту прил.2 к ПП1"/>
      <sheetName val="Прил.4 к проекту прил.1 к ПП2"/>
      <sheetName val=" Прил.5 к проекту прил.2 к ПП2"/>
      <sheetName val="Прил.6 к проекту прил.1 к ПП3"/>
      <sheetName val=" Прил.7. к проекту прил.2 к ПП3"/>
      <sheetName val="Прил.8 к проекту прил.1 к ПП4"/>
      <sheetName val=" Прил.9 к проекту прил.2 к ПП4"/>
      <sheetName val="Прил.10 к проекту прил.1 к  ПП5"/>
      <sheetName val=" Прил.11 к проекту прил.2 к ПП5"/>
      <sheetName val="Прил.12. к проекту прил.3 к ПП5"/>
      <sheetName val="Прил.13. к проекту прил.1 к ПП7"/>
      <sheetName val=" Прил.14.к проекту прил.2 к ПП7"/>
      <sheetName val="Прил.15 к проекту прил.1 к ПП8"/>
      <sheetName val=" Прил.16 к проекту прил.2 к ПП8"/>
      <sheetName val="Прил. 17 к проекту прил.3 к ПП8"/>
      <sheetName val="раздел V. Паспорт МП"/>
      <sheetName val="Прил.18.к проекту прил.1 к МП"/>
      <sheetName val="Прил.19. к проекту прил.2 к МП"/>
      <sheetName val="рабочий"/>
      <sheetName val="сравнение редакций для 2022"/>
      <sheetName val="Пояснительная записка 2"/>
      <sheetName val="сравнение потребносте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3">
          <cell r="C13" t="str">
            <v>Численность обучающихся    в общеобразовательных учреждениях, чел.</v>
          </cell>
          <cell r="D13" t="str">
            <v>официальные статистические сведения ФСН № ОО-1</v>
          </cell>
        </row>
        <row r="15">
          <cell r="D15" t="str">
            <v>официальные статистические сведения ФСН № ОО-1</v>
          </cell>
        </row>
      </sheetData>
      <sheetData sheetId="16" refreshError="1"/>
      <sheetData sheetId="17" refreshError="1">
        <row r="13">
          <cell r="C13" t="str">
            <v>Доля детей, принявших участие в программах каникулярного отдыха и занятости от общего числа детей в возрасте от 7 до 17 лет включительно, зарегистрированных по месту жительства в муниципальном образовании «Город Томск», %****</v>
          </cell>
          <cell r="D13" t="str">
            <v>статистический отчет</v>
          </cell>
        </row>
      </sheetData>
      <sheetData sheetId="18" refreshError="1"/>
      <sheetData sheetId="19" refreshError="1">
        <row r="13">
          <cell r="C13" t="str">
            <v>Доля муниципальных образовательных учреждений, активно*  участвовавших в мероприятиях для воспитанников, обучающихся, в том числе имеющих ограниченные возможности здоровья, и педагогов, %</v>
          </cell>
          <cell r="D13" t="str">
            <v>учет</v>
          </cell>
        </row>
        <row r="14">
          <cell r="D14" t="str">
            <v>учет</v>
          </cell>
        </row>
        <row r="15">
          <cell r="D15" t="str">
            <v>учет</v>
          </cell>
        </row>
        <row r="16">
          <cell r="D16" t="str">
            <v>учет</v>
          </cell>
        </row>
      </sheetData>
      <sheetData sheetId="20" refreshError="1"/>
      <sheetData sheetId="21" refreshError="1">
        <row r="13">
          <cell r="C13" t="str">
            <v>Обеспеченность детей в возрасте от 3 до 7 лет формами дошкольного образования, % от потребности</v>
          </cell>
          <cell r="D13" t="str">
            <v xml:space="preserve">периодическая отчетность
</v>
          </cell>
        </row>
        <row r="14">
          <cell r="D14" t="str">
            <v xml:space="preserve">периодическая отчетность
</v>
          </cell>
        </row>
        <row r="15">
          <cell r="D15" t="str">
            <v>периодическая отчетность</v>
          </cell>
        </row>
      </sheetData>
      <sheetData sheetId="22" refreshError="1"/>
      <sheetData sheetId="23" refreshError="1"/>
      <sheetData sheetId="24" refreshError="1">
        <row r="13">
          <cell r="C13" t="str">
            <v>Численность детей и молодежи 5 - 18 лет, получающих услуги дополнительного образования в организациях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чел.</v>
          </cell>
        </row>
        <row r="14">
          <cell r="D14" t="str">
            <v xml:space="preserve">периодическая отчетность </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МП"/>
      <sheetName val="Паспорт пп1"/>
      <sheetName val="Пр. 1 к пп1"/>
      <sheetName val="Пр. 2 к пп1"/>
      <sheetName val="Паспорт пп2"/>
      <sheetName val="Пр.1 к пп2"/>
      <sheetName val="Пр.2 к пп2"/>
      <sheetName val="Паспорт пп3"/>
      <sheetName val="Пр.1 к пп.3"/>
      <sheetName val="Пр. 2 к пп. 3"/>
      <sheetName val="Паспорт пп 4"/>
      <sheetName val="Пр. 1 к пп.4"/>
      <sheetName val="Пр. 2 к пп.4"/>
      <sheetName val="ПП 6"/>
      <sheetName val="Паспорт пп7"/>
      <sheetName val="Пр. 1 к пп7"/>
      <sheetName val="Пр. 2 к пп.7"/>
      <sheetName val="Налоги"/>
      <sheetName val="Показатели"/>
      <sheetName val="Финансирование"/>
    </sheetNames>
    <sheetDataSet>
      <sheetData sheetId="0"/>
      <sheetData sheetId="1"/>
      <sheetData sheetId="2"/>
      <sheetData sheetId="3">
        <row r="138">
          <cell r="I138">
            <v>1679120.2</v>
          </cell>
        </row>
      </sheetData>
      <sheetData sheetId="4"/>
      <sheetData sheetId="5">
        <row r="25">
          <cell r="G25">
            <v>90</v>
          </cell>
        </row>
      </sheetData>
      <sheetData sheetId="6">
        <row r="342">
          <cell r="I342">
            <v>846705.29999999993</v>
          </cell>
        </row>
      </sheetData>
      <sheetData sheetId="7"/>
      <sheetData sheetId="8"/>
      <sheetData sheetId="9">
        <row r="215">
          <cell r="I215">
            <v>108803.7</v>
          </cell>
        </row>
      </sheetData>
      <sheetData sheetId="10"/>
      <sheetData sheetId="11"/>
      <sheetData sheetId="12">
        <row r="123">
          <cell r="I123">
            <v>251018.7</v>
          </cell>
        </row>
      </sheetData>
      <sheetData sheetId="13">
        <row r="6">
          <cell r="J6">
            <v>44231.8</v>
          </cell>
          <cell r="U6">
            <v>0</v>
          </cell>
          <cell r="W6">
            <v>0</v>
          </cell>
        </row>
      </sheetData>
      <sheetData sheetId="14"/>
      <sheetData sheetId="15"/>
      <sheetData sheetId="16">
        <row r="99">
          <cell r="I99">
            <v>517090.8</v>
          </cell>
        </row>
      </sheetData>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7"/>
  <sheetViews>
    <sheetView tabSelected="1" view="pageBreakPreview" zoomScale="80" zoomScaleNormal="80" zoomScaleSheetLayoutView="80" workbookViewId="0">
      <selection activeCell="M2" sqref="M2:Q2"/>
    </sheetView>
  </sheetViews>
  <sheetFormatPr defaultRowHeight="14.4" x14ac:dyDescent="0.3"/>
  <cols>
    <col min="1" max="1" width="9.109375" style="2" customWidth="1"/>
    <col min="2" max="2" width="37.44140625" style="2" customWidth="1"/>
    <col min="3" max="3" width="10.44140625" style="2" customWidth="1"/>
    <col min="4" max="4" width="11.33203125" style="2" customWidth="1"/>
    <col min="5" max="5" width="10" style="2" customWidth="1"/>
    <col min="6" max="6" width="11.33203125" style="2" customWidth="1"/>
    <col min="7" max="7" width="9.88671875" style="2" customWidth="1"/>
    <col min="8" max="8" width="11.6640625" style="2" customWidth="1"/>
    <col min="9" max="9" width="9.6640625" style="2" customWidth="1"/>
    <col min="10" max="10" width="14.33203125" style="2" customWidth="1"/>
    <col min="11" max="11" width="16.6640625" style="2" customWidth="1"/>
    <col min="12" max="12" width="12.88671875" style="2" customWidth="1"/>
    <col min="13" max="13" width="13.5546875" style="2" customWidth="1"/>
    <col min="14" max="14" width="13.44140625" style="2" customWidth="1"/>
    <col min="15" max="15" width="13.88671875" style="2" customWidth="1"/>
    <col min="16" max="16" width="14.6640625" style="2" customWidth="1"/>
    <col min="17" max="17" width="11.88671875" style="2" customWidth="1"/>
    <col min="18" max="18" width="27.33203125" style="2" hidden="1" customWidth="1"/>
    <col min="19" max="19" width="52.109375" style="2" hidden="1" customWidth="1"/>
    <col min="20" max="20" width="12.44140625" style="2" hidden="1" customWidth="1"/>
    <col min="21" max="21" width="12.6640625" style="2" hidden="1" customWidth="1"/>
    <col min="22" max="22" width="13.5546875" style="2" hidden="1" customWidth="1"/>
    <col min="23" max="23" width="12.109375" style="2" hidden="1" customWidth="1"/>
    <col min="24" max="24" width="13.33203125" style="2" hidden="1" customWidth="1"/>
    <col min="25" max="25" width="13.5546875" style="2" hidden="1" customWidth="1"/>
    <col min="26" max="26" width="12.33203125" style="2" hidden="1" customWidth="1"/>
    <col min="27" max="27" width="11.6640625" style="2" hidden="1" customWidth="1"/>
    <col min="28" max="254" width="9.109375" style="2"/>
    <col min="255" max="255" width="9.109375" style="2" customWidth="1"/>
    <col min="256" max="256" width="37.44140625" style="2" customWidth="1"/>
    <col min="257" max="258" width="9.109375" style="2" customWidth="1"/>
    <col min="259" max="259" width="10" style="2" customWidth="1"/>
    <col min="260" max="260" width="9.109375" style="2" customWidth="1"/>
    <col min="261" max="261" width="11.44140625" style="2" customWidth="1"/>
    <col min="262" max="262" width="10.109375" style="2" customWidth="1"/>
    <col min="263" max="263" width="9.88671875" style="2" customWidth="1"/>
    <col min="264" max="264" width="8.33203125" style="2" customWidth="1"/>
    <col min="265" max="265" width="11.33203125" style="2" customWidth="1"/>
    <col min="266" max="266" width="10.6640625" style="2" customWidth="1"/>
    <col min="267" max="267" width="10.44140625" style="2" customWidth="1"/>
    <col min="268" max="268" width="9.109375" style="2"/>
    <col min="269" max="269" width="10.33203125" style="2" customWidth="1"/>
    <col min="270" max="270" width="9.109375" style="2"/>
    <col min="271" max="271" width="11" style="2" customWidth="1"/>
    <col min="272" max="272" width="11.88671875" style="2" customWidth="1"/>
    <col min="273" max="273" width="10.44140625" style="2" customWidth="1"/>
    <col min="274" max="274" width="13.109375" style="2" customWidth="1"/>
    <col min="275" max="275" width="52.109375" style="2" customWidth="1"/>
    <col min="276" max="276" width="12.44140625" style="2" customWidth="1"/>
    <col min="277" max="277" width="12.6640625" style="2" customWidth="1"/>
    <col min="278" max="278" width="13.5546875" style="2" bestFit="1" customWidth="1"/>
    <col min="279" max="279" width="12.109375" style="2" customWidth="1"/>
    <col min="280" max="280" width="13.33203125" style="2" customWidth="1"/>
    <col min="281" max="281" width="13.5546875" style="2" customWidth="1"/>
    <col min="282" max="282" width="12.33203125" style="2" customWidth="1"/>
    <col min="283" max="283" width="11.6640625" style="2" customWidth="1"/>
    <col min="284" max="510" width="9.109375" style="2"/>
    <col min="511" max="511" width="9.109375" style="2" customWidth="1"/>
    <col min="512" max="512" width="37.44140625" style="2" customWidth="1"/>
    <col min="513" max="514" width="9.109375" style="2" customWidth="1"/>
    <col min="515" max="515" width="10" style="2" customWidth="1"/>
    <col min="516" max="516" width="9.109375" style="2" customWidth="1"/>
    <col min="517" max="517" width="11.44140625" style="2" customWidth="1"/>
    <col min="518" max="518" width="10.109375" style="2" customWidth="1"/>
    <col min="519" max="519" width="9.88671875" style="2" customWidth="1"/>
    <col min="520" max="520" width="8.33203125" style="2" customWidth="1"/>
    <col min="521" max="521" width="11.33203125" style="2" customWidth="1"/>
    <col min="522" max="522" width="10.6640625" style="2" customWidth="1"/>
    <col min="523" max="523" width="10.44140625" style="2" customWidth="1"/>
    <col min="524" max="524" width="9.109375" style="2"/>
    <col min="525" max="525" width="10.33203125" style="2" customWidth="1"/>
    <col min="526" max="526" width="9.109375" style="2"/>
    <col min="527" max="527" width="11" style="2" customWidth="1"/>
    <col min="528" max="528" width="11.88671875" style="2" customWidth="1"/>
    <col min="529" max="529" width="10.44140625" style="2" customWidth="1"/>
    <col min="530" max="530" width="13.109375" style="2" customWidth="1"/>
    <col min="531" max="531" width="52.109375" style="2" customWidth="1"/>
    <col min="532" max="532" width="12.44140625" style="2" customWidth="1"/>
    <col min="533" max="533" width="12.6640625" style="2" customWidth="1"/>
    <col min="534" max="534" width="13.5546875" style="2" bestFit="1" customWidth="1"/>
    <col min="535" max="535" width="12.109375" style="2" customWidth="1"/>
    <col min="536" max="536" width="13.33203125" style="2" customWidth="1"/>
    <col min="537" max="537" width="13.5546875" style="2" customWidth="1"/>
    <col min="538" max="538" width="12.33203125" style="2" customWidth="1"/>
    <col min="539" max="539" width="11.6640625" style="2" customWidth="1"/>
    <col min="540" max="766" width="9.109375" style="2"/>
    <col min="767" max="767" width="9.109375" style="2" customWidth="1"/>
    <col min="768" max="768" width="37.44140625" style="2" customWidth="1"/>
    <col min="769" max="770" width="9.109375" style="2" customWidth="1"/>
    <col min="771" max="771" width="10" style="2" customWidth="1"/>
    <col min="772" max="772" width="9.109375" style="2" customWidth="1"/>
    <col min="773" max="773" width="11.44140625" style="2" customWidth="1"/>
    <col min="774" max="774" width="10.109375" style="2" customWidth="1"/>
    <col min="775" max="775" width="9.88671875" style="2" customWidth="1"/>
    <col min="776" max="776" width="8.33203125" style="2" customWidth="1"/>
    <col min="777" max="777" width="11.33203125" style="2" customWidth="1"/>
    <col min="778" max="778" width="10.6640625" style="2" customWidth="1"/>
    <col min="779" max="779" width="10.44140625" style="2" customWidth="1"/>
    <col min="780" max="780" width="9.109375" style="2"/>
    <col min="781" max="781" width="10.33203125" style="2" customWidth="1"/>
    <col min="782" max="782" width="9.109375" style="2"/>
    <col min="783" max="783" width="11" style="2" customWidth="1"/>
    <col min="784" max="784" width="11.88671875" style="2" customWidth="1"/>
    <col min="785" max="785" width="10.44140625" style="2" customWidth="1"/>
    <col min="786" max="786" width="13.109375" style="2" customWidth="1"/>
    <col min="787" max="787" width="52.109375" style="2" customWidth="1"/>
    <col min="788" max="788" width="12.44140625" style="2" customWidth="1"/>
    <col min="789" max="789" width="12.6640625" style="2" customWidth="1"/>
    <col min="790" max="790" width="13.5546875" style="2" bestFit="1" customWidth="1"/>
    <col min="791" max="791" width="12.109375" style="2" customWidth="1"/>
    <col min="792" max="792" width="13.33203125" style="2" customWidth="1"/>
    <col min="793" max="793" width="13.5546875" style="2" customWidth="1"/>
    <col min="794" max="794" width="12.33203125" style="2" customWidth="1"/>
    <col min="795" max="795" width="11.6640625" style="2" customWidth="1"/>
    <col min="796" max="1022" width="9.109375" style="2"/>
    <col min="1023" max="1023" width="9.109375" style="2" customWidth="1"/>
    <col min="1024" max="1024" width="37.44140625" style="2" customWidth="1"/>
    <col min="1025" max="1026" width="9.109375" style="2" customWidth="1"/>
    <col min="1027" max="1027" width="10" style="2" customWidth="1"/>
    <col min="1028" max="1028" width="9.109375" style="2" customWidth="1"/>
    <col min="1029" max="1029" width="11.44140625" style="2" customWidth="1"/>
    <col min="1030" max="1030" width="10.109375" style="2" customWidth="1"/>
    <col min="1031" max="1031" width="9.88671875" style="2" customWidth="1"/>
    <col min="1032" max="1032" width="8.33203125" style="2" customWidth="1"/>
    <col min="1033" max="1033" width="11.33203125" style="2" customWidth="1"/>
    <col min="1034" max="1034" width="10.6640625" style="2" customWidth="1"/>
    <col min="1035" max="1035" width="10.44140625" style="2" customWidth="1"/>
    <col min="1036" max="1036" width="9.109375" style="2"/>
    <col min="1037" max="1037" width="10.33203125" style="2" customWidth="1"/>
    <col min="1038" max="1038" width="9.109375" style="2"/>
    <col min="1039" max="1039" width="11" style="2" customWidth="1"/>
    <col min="1040" max="1040" width="11.88671875" style="2" customWidth="1"/>
    <col min="1041" max="1041" width="10.44140625" style="2" customWidth="1"/>
    <col min="1042" max="1042" width="13.109375" style="2" customWidth="1"/>
    <col min="1043" max="1043" width="52.109375" style="2" customWidth="1"/>
    <col min="1044" max="1044" width="12.44140625" style="2" customWidth="1"/>
    <col min="1045" max="1045" width="12.6640625" style="2" customWidth="1"/>
    <col min="1046" max="1046" width="13.5546875" style="2" bestFit="1" customWidth="1"/>
    <col min="1047" max="1047" width="12.109375" style="2" customWidth="1"/>
    <col min="1048" max="1048" width="13.33203125" style="2" customWidth="1"/>
    <col min="1049" max="1049" width="13.5546875" style="2" customWidth="1"/>
    <col min="1050" max="1050" width="12.33203125" style="2" customWidth="1"/>
    <col min="1051" max="1051" width="11.6640625" style="2" customWidth="1"/>
    <col min="1052" max="1278" width="9.109375" style="2"/>
    <col min="1279" max="1279" width="9.109375" style="2" customWidth="1"/>
    <col min="1280" max="1280" width="37.44140625" style="2" customWidth="1"/>
    <col min="1281" max="1282" width="9.109375" style="2" customWidth="1"/>
    <col min="1283" max="1283" width="10" style="2" customWidth="1"/>
    <col min="1284" max="1284" width="9.109375" style="2" customWidth="1"/>
    <col min="1285" max="1285" width="11.44140625" style="2" customWidth="1"/>
    <col min="1286" max="1286" width="10.109375" style="2" customWidth="1"/>
    <col min="1287" max="1287" width="9.88671875" style="2" customWidth="1"/>
    <col min="1288" max="1288" width="8.33203125" style="2" customWidth="1"/>
    <col min="1289" max="1289" width="11.33203125" style="2" customWidth="1"/>
    <col min="1290" max="1290" width="10.6640625" style="2" customWidth="1"/>
    <col min="1291" max="1291" width="10.44140625" style="2" customWidth="1"/>
    <col min="1292" max="1292" width="9.109375" style="2"/>
    <col min="1293" max="1293" width="10.33203125" style="2" customWidth="1"/>
    <col min="1294" max="1294" width="9.109375" style="2"/>
    <col min="1295" max="1295" width="11" style="2" customWidth="1"/>
    <col min="1296" max="1296" width="11.88671875" style="2" customWidth="1"/>
    <col min="1297" max="1297" width="10.44140625" style="2" customWidth="1"/>
    <col min="1298" max="1298" width="13.109375" style="2" customWidth="1"/>
    <col min="1299" max="1299" width="52.109375" style="2" customWidth="1"/>
    <col min="1300" max="1300" width="12.44140625" style="2" customWidth="1"/>
    <col min="1301" max="1301" width="12.6640625" style="2" customWidth="1"/>
    <col min="1302" max="1302" width="13.5546875" style="2" bestFit="1" customWidth="1"/>
    <col min="1303" max="1303" width="12.109375" style="2" customWidth="1"/>
    <col min="1304" max="1304" width="13.33203125" style="2" customWidth="1"/>
    <col min="1305" max="1305" width="13.5546875" style="2" customWidth="1"/>
    <col min="1306" max="1306" width="12.33203125" style="2" customWidth="1"/>
    <col min="1307" max="1307" width="11.6640625" style="2" customWidth="1"/>
    <col min="1308" max="1534" width="9.109375" style="2"/>
    <col min="1535" max="1535" width="9.109375" style="2" customWidth="1"/>
    <col min="1536" max="1536" width="37.44140625" style="2" customWidth="1"/>
    <col min="1537" max="1538" width="9.109375" style="2" customWidth="1"/>
    <col min="1539" max="1539" width="10" style="2" customWidth="1"/>
    <col min="1540" max="1540" width="9.109375" style="2" customWidth="1"/>
    <col min="1541" max="1541" width="11.44140625" style="2" customWidth="1"/>
    <col min="1542" max="1542" width="10.109375" style="2" customWidth="1"/>
    <col min="1543" max="1543" width="9.88671875" style="2" customWidth="1"/>
    <col min="1544" max="1544" width="8.33203125" style="2" customWidth="1"/>
    <col min="1545" max="1545" width="11.33203125" style="2" customWidth="1"/>
    <col min="1546" max="1546" width="10.6640625" style="2" customWidth="1"/>
    <col min="1547" max="1547" width="10.44140625" style="2" customWidth="1"/>
    <col min="1548" max="1548" width="9.109375" style="2"/>
    <col min="1549" max="1549" width="10.33203125" style="2" customWidth="1"/>
    <col min="1550" max="1550" width="9.109375" style="2"/>
    <col min="1551" max="1551" width="11" style="2" customWidth="1"/>
    <col min="1552" max="1552" width="11.88671875" style="2" customWidth="1"/>
    <col min="1553" max="1553" width="10.44140625" style="2" customWidth="1"/>
    <col min="1554" max="1554" width="13.109375" style="2" customWidth="1"/>
    <col min="1555" max="1555" width="52.109375" style="2" customWidth="1"/>
    <col min="1556" max="1556" width="12.44140625" style="2" customWidth="1"/>
    <col min="1557" max="1557" width="12.6640625" style="2" customWidth="1"/>
    <col min="1558" max="1558" width="13.5546875" style="2" bestFit="1" customWidth="1"/>
    <col min="1559" max="1559" width="12.109375" style="2" customWidth="1"/>
    <col min="1560" max="1560" width="13.33203125" style="2" customWidth="1"/>
    <col min="1561" max="1561" width="13.5546875" style="2" customWidth="1"/>
    <col min="1562" max="1562" width="12.33203125" style="2" customWidth="1"/>
    <col min="1563" max="1563" width="11.6640625" style="2" customWidth="1"/>
    <col min="1564" max="1790" width="9.109375" style="2"/>
    <col min="1791" max="1791" width="9.109375" style="2" customWidth="1"/>
    <col min="1792" max="1792" width="37.44140625" style="2" customWidth="1"/>
    <col min="1793" max="1794" width="9.109375" style="2" customWidth="1"/>
    <col min="1795" max="1795" width="10" style="2" customWidth="1"/>
    <col min="1796" max="1796" width="9.109375" style="2" customWidth="1"/>
    <col min="1797" max="1797" width="11.44140625" style="2" customWidth="1"/>
    <col min="1798" max="1798" width="10.109375" style="2" customWidth="1"/>
    <col min="1799" max="1799" width="9.88671875" style="2" customWidth="1"/>
    <col min="1800" max="1800" width="8.33203125" style="2" customWidth="1"/>
    <col min="1801" max="1801" width="11.33203125" style="2" customWidth="1"/>
    <col min="1802" max="1802" width="10.6640625" style="2" customWidth="1"/>
    <col min="1803" max="1803" width="10.44140625" style="2" customWidth="1"/>
    <col min="1804" max="1804" width="9.109375" style="2"/>
    <col min="1805" max="1805" width="10.33203125" style="2" customWidth="1"/>
    <col min="1806" max="1806" width="9.109375" style="2"/>
    <col min="1807" max="1807" width="11" style="2" customWidth="1"/>
    <col min="1808" max="1808" width="11.88671875" style="2" customWidth="1"/>
    <col min="1809" max="1809" width="10.44140625" style="2" customWidth="1"/>
    <col min="1810" max="1810" width="13.109375" style="2" customWidth="1"/>
    <col min="1811" max="1811" width="52.109375" style="2" customWidth="1"/>
    <col min="1812" max="1812" width="12.44140625" style="2" customWidth="1"/>
    <col min="1813" max="1813" width="12.6640625" style="2" customWidth="1"/>
    <col min="1814" max="1814" width="13.5546875" style="2" bestFit="1" customWidth="1"/>
    <col min="1815" max="1815" width="12.109375" style="2" customWidth="1"/>
    <col min="1816" max="1816" width="13.33203125" style="2" customWidth="1"/>
    <col min="1817" max="1817" width="13.5546875" style="2" customWidth="1"/>
    <col min="1818" max="1818" width="12.33203125" style="2" customWidth="1"/>
    <col min="1819" max="1819" width="11.6640625" style="2" customWidth="1"/>
    <col min="1820" max="2046" width="9.109375" style="2"/>
    <col min="2047" max="2047" width="9.109375" style="2" customWidth="1"/>
    <col min="2048" max="2048" width="37.44140625" style="2" customWidth="1"/>
    <col min="2049" max="2050" width="9.109375" style="2" customWidth="1"/>
    <col min="2051" max="2051" width="10" style="2" customWidth="1"/>
    <col min="2052" max="2052" width="9.109375" style="2" customWidth="1"/>
    <col min="2053" max="2053" width="11.44140625" style="2" customWidth="1"/>
    <col min="2054" max="2054" width="10.109375" style="2" customWidth="1"/>
    <col min="2055" max="2055" width="9.88671875" style="2" customWidth="1"/>
    <col min="2056" max="2056" width="8.33203125" style="2" customWidth="1"/>
    <col min="2057" max="2057" width="11.33203125" style="2" customWidth="1"/>
    <col min="2058" max="2058" width="10.6640625" style="2" customWidth="1"/>
    <col min="2059" max="2059" width="10.44140625" style="2" customWidth="1"/>
    <col min="2060" max="2060" width="9.109375" style="2"/>
    <col min="2061" max="2061" width="10.33203125" style="2" customWidth="1"/>
    <col min="2062" max="2062" width="9.109375" style="2"/>
    <col min="2063" max="2063" width="11" style="2" customWidth="1"/>
    <col min="2064" max="2064" width="11.88671875" style="2" customWidth="1"/>
    <col min="2065" max="2065" width="10.44140625" style="2" customWidth="1"/>
    <col min="2066" max="2066" width="13.109375" style="2" customWidth="1"/>
    <col min="2067" max="2067" width="52.109375" style="2" customWidth="1"/>
    <col min="2068" max="2068" width="12.44140625" style="2" customWidth="1"/>
    <col min="2069" max="2069" width="12.6640625" style="2" customWidth="1"/>
    <col min="2070" max="2070" width="13.5546875" style="2" bestFit="1" customWidth="1"/>
    <col min="2071" max="2071" width="12.109375" style="2" customWidth="1"/>
    <col min="2072" max="2072" width="13.33203125" style="2" customWidth="1"/>
    <col min="2073" max="2073" width="13.5546875" style="2" customWidth="1"/>
    <col min="2074" max="2074" width="12.33203125" style="2" customWidth="1"/>
    <col min="2075" max="2075" width="11.6640625" style="2" customWidth="1"/>
    <col min="2076" max="2302" width="9.109375" style="2"/>
    <col min="2303" max="2303" width="9.109375" style="2" customWidth="1"/>
    <col min="2304" max="2304" width="37.44140625" style="2" customWidth="1"/>
    <col min="2305" max="2306" width="9.109375" style="2" customWidth="1"/>
    <col min="2307" max="2307" width="10" style="2" customWidth="1"/>
    <col min="2308" max="2308" width="9.109375" style="2" customWidth="1"/>
    <col min="2309" max="2309" width="11.44140625" style="2" customWidth="1"/>
    <col min="2310" max="2310" width="10.109375" style="2" customWidth="1"/>
    <col min="2311" max="2311" width="9.88671875" style="2" customWidth="1"/>
    <col min="2312" max="2312" width="8.33203125" style="2" customWidth="1"/>
    <col min="2313" max="2313" width="11.33203125" style="2" customWidth="1"/>
    <col min="2314" max="2314" width="10.6640625" style="2" customWidth="1"/>
    <col min="2315" max="2315" width="10.44140625" style="2" customWidth="1"/>
    <col min="2316" max="2316" width="9.109375" style="2"/>
    <col min="2317" max="2317" width="10.33203125" style="2" customWidth="1"/>
    <col min="2318" max="2318" width="9.109375" style="2"/>
    <col min="2319" max="2319" width="11" style="2" customWidth="1"/>
    <col min="2320" max="2320" width="11.88671875" style="2" customWidth="1"/>
    <col min="2321" max="2321" width="10.44140625" style="2" customWidth="1"/>
    <col min="2322" max="2322" width="13.109375" style="2" customWidth="1"/>
    <col min="2323" max="2323" width="52.109375" style="2" customWidth="1"/>
    <col min="2324" max="2324" width="12.44140625" style="2" customWidth="1"/>
    <col min="2325" max="2325" width="12.6640625" style="2" customWidth="1"/>
    <col min="2326" max="2326" width="13.5546875" style="2" bestFit="1" customWidth="1"/>
    <col min="2327" max="2327" width="12.109375" style="2" customWidth="1"/>
    <col min="2328" max="2328" width="13.33203125" style="2" customWidth="1"/>
    <col min="2329" max="2329" width="13.5546875" style="2" customWidth="1"/>
    <col min="2330" max="2330" width="12.33203125" style="2" customWidth="1"/>
    <col min="2331" max="2331" width="11.6640625" style="2" customWidth="1"/>
    <col min="2332" max="2558" width="9.109375" style="2"/>
    <col min="2559" max="2559" width="9.109375" style="2" customWidth="1"/>
    <col min="2560" max="2560" width="37.44140625" style="2" customWidth="1"/>
    <col min="2561" max="2562" width="9.109375" style="2" customWidth="1"/>
    <col min="2563" max="2563" width="10" style="2" customWidth="1"/>
    <col min="2564" max="2564" width="9.109375" style="2" customWidth="1"/>
    <col min="2565" max="2565" width="11.44140625" style="2" customWidth="1"/>
    <col min="2566" max="2566" width="10.109375" style="2" customWidth="1"/>
    <col min="2567" max="2567" width="9.88671875" style="2" customWidth="1"/>
    <col min="2568" max="2568" width="8.33203125" style="2" customWidth="1"/>
    <col min="2569" max="2569" width="11.33203125" style="2" customWidth="1"/>
    <col min="2570" max="2570" width="10.6640625" style="2" customWidth="1"/>
    <col min="2571" max="2571" width="10.44140625" style="2" customWidth="1"/>
    <col min="2572" max="2572" width="9.109375" style="2"/>
    <col min="2573" max="2573" width="10.33203125" style="2" customWidth="1"/>
    <col min="2574" max="2574" width="9.109375" style="2"/>
    <col min="2575" max="2575" width="11" style="2" customWidth="1"/>
    <col min="2576" max="2576" width="11.88671875" style="2" customWidth="1"/>
    <col min="2577" max="2577" width="10.44140625" style="2" customWidth="1"/>
    <col min="2578" max="2578" width="13.109375" style="2" customWidth="1"/>
    <col min="2579" max="2579" width="52.109375" style="2" customWidth="1"/>
    <col min="2580" max="2580" width="12.44140625" style="2" customWidth="1"/>
    <col min="2581" max="2581" width="12.6640625" style="2" customWidth="1"/>
    <col min="2582" max="2582" width="13.5546875" style="2" bestFit="1" customWidth="1"/>
    <col min="2583" max="2583" width="12.109375" style="2" customWidth="1"/>
    <col min="2584" max="2584" width="13.33203125" style="2" customWidth="1"/>
    <col min="2585" max="2585" width="13.5546875" style="2" customWidth="1"/>
    <col min="2586" max="2586" width="12.33203125" style="2" customWidth="1"/>
    <col min="2587" max="2587" width="11.6640625" style="2" customWidth="1"/>
    <col min="2588" max="2814" width="9.109375" style="2"/>
    <col min="2815" max="2815" width="9.109375" style="2" customWidth="1"/>
    <col min="2816" max="2816" width="37.44140625" style="2" customWidth="1"/>
    <col min="2817" max="2818" width="9.109375" style="2" customWidth="1"/>
    <col min="2819" max="2819" width="10" style="2" customWidth="1"/>
    <col min="2820" max="2820" width="9.109375" style="2" customWidth="1"/>
    <col min="2821" max="2821" width="11.44140625" style="2" customWidth="1"/>
    <col min="2822" max="2822" width="10.109375" style="2" customWidth="1"/>
    <col min="2823" max="2823" width="9.88671875" style="2" customWidth="1"/>
    <col min="2824" max="2824" width="8.33203125" style="2" customWidth="1"/>
    <col min="2825" max="2825" width="11.33203125" style="2" customWidth="1"/>
    <col min="2826" max="2826" width="10.6640625" style="2" customWidth="1"/>
    <col min="2827" max="2827" width="10.44140625" style="2" customWidth="1"/>
    <col min="2828" max="2828" width="9.109375" style="2"/>
    <col min="2829" max="2829" width="10.33203125" style="2" customWidth="1"/>
    <col min="2830" max="2830" width="9.109375" style="2"/>
    <col min="2831" max="2831" width="11" style="2" customWidth="1"/>
    <col min="2832" max="2832" width="11.88671875" style="2" customWidth="1"/>
    <col min="2833" max="2833" width="10.44140625" style="2" customWidth="1"/>
    <col min="2834" max="2834" width="13.109375" style="2" customWidth="1"/>
    <col min="2835" max="2835" width="52.109375" style="2" customWidth="1"/>
    <col min="2836" max="2836" width="12.44140625" style="2" customWidth="1"/>
    <col min="2837" max="2837" width="12.6640625" style="2" customWidth="1"/>
    <col min="2838" max="2838" width="13.5546875" style="2" bestFit="1" customWidth="1"/>
    <col min="2839" max="2839" width="12.109375" style="2" customWidth="1"/>
    <col min="2840" max="2840" width="13.33203125" style="2" customWidth="1"/>
    <col min="2841" max="2841" width="13.5546875" style="2" customWidth="1"/>
    <col min="2842" max="2842" width="12.33203125" style="2" customWidth="1"/>
    <col min="2843" max="2843" width="11.6640625" style="2" customWidth="1"/>
    <col min="2844" max="3070" width="9.109375" style="2"/>
    <col min="3071" max="3071" width="9.109375" style="2" customWidth="1"/>
    <col min="3072" max="3072" width="37.44140625" style="2" customWidth="1"/>
    <col min="3073" max="3074" width="9.109375" style="2" customWidth="1"/>
    <col min="3075" max="3075" width="10" style="2" customWidth="1"/>
    <col min="3076" max="3076" width="9.109375" style="2" customWidth="1"/>
    <col min="3077" max="3077" width="11.44140625" style="2" customWidth="1"/>
    <col min="3078" max="3078" width="10.109375" style="2" customWidth="1"/>
    <col min="3079" max="3079" width="9.88671875" style="2" customWidth="1"/>
    <col min="3080" max="3080" width="8.33203125" style="2" customWidth="1"/>
    <col min="3081" max="3081" width="11.33203125" style="2" customWidth="1"/>
    <col min="3082" max="3082" width="10.6640625" style="2" customWidth="1"/>
    <col min="3083" max="3083" width="10.44140625" style="2" customWidth="1"/>
    <col min="3084" max="3084" width="9.109375" style="2"/>
    <col min="3085" max="3085" width="10.33203125" style="2" customWidth="1"/>
    <col min="3086" max="3086" width="9.109375" style="2"/>
    <col min="3087" max="3087" width="11" style="2" customWidth="1"/>
    <col min="3088" max="3088" width="11.88671875" style="2" customWidth="1"/>
    <col min="3089" max="3089" width="10.44140625" style="2" customWidth="1"/>
    <col min="3090" max="3090" width="13.109375" style="2" customWidth="1"/>
    <col min="3091" max="3091" width="52.109375" style="2" customWidth="1"/>
    <col min="3092" max="3092" width="12.44140625" style="2" customWidth="1"/>
    <col min="3093" max="3093" width="12.6640625" style="2" customWidth="1"/>
    <col min="3094" max="3094" width="13.5546875" style="2" bestFit="1" customWidth="1"/>
    <col min="3095" max="3095" width="12.109375" style="2" customWidth="1"/>
    <col min="3096" max="3096" width="13.33203125" style="2" customWidth="1"/>
    <col min="3097" max="3097" width="13.5546875" style="2" customWidth="1"/>
    <col min="3098" max="3098" width="12.33203125" style="2" customWidth="1"/>
    <col min="3099" max="3099" width="11.6640625" style="2" customWidth="1"/>
    <col min="3100" max="3326" width="9.109375" style="2"/>
    <col min="3327" max="3327" width="9.109375" style="2" customWidth="1"/>
    <col min="3328" max="3328" width="37.44140625" style="2" customWidth="1"/>
    <col min="3329" max="3330" width="9.109375" style="2" customWidth="1"/>
    <col min="3331" max="3331" width="10" style="2" customWidth="1"/>
    <col min="3332" max="3332" width="9.109375" style="2" customWidth="1"/>
    <col min="3333" max="3333" width="11.44140625" style="2" customWidth="1"/>
    <col min="3334" max="3334" width="10.109375" style="2" customWidth="1"/>
    <col min="3335" max="3335" width="9.88671875" style="2" customWidth="1"/>
    <col min="3336" max="3336" width="8.33203125" style="2" customWidth="1"/>
    <col min="3337" max="3337" width="11.33203125" style="2" customWidth="1"/>
    <col min="3338" max="3338" width="10.6640625" style="2" customWidth="1"/>
    <col min="3339" max="3339" width="10.44140625" style="2" customWidth="1"/>
    <col min="3340" max="3340" width="9.109375" style="2"/>
    <col min="3341" max="3341" width="10.33203125" style="2" customWidth="1"/>
    <col min="3342" max="3342" width="9.109375" style="2"/>
    <col min="3343" max="3343" width="11" style="2" customWidth="1"/>
    <col min="3344" max="3344" width="11.88671875" style="2" customWidth="1"/>
    <col min="3345" max="3345" width="10.44140625" style="2" customWidth="1"/>
    <col min="3346" max="3346" width="13.109375" style="2" customWidth="1"/>
    <col min="3347" max="3347" width="52.109375" style="2" customWidth="1"/>
    <col min="3348" max="3348" width="12.44140625" style="2" customWidth="1"/>
    <col min="3349" max="3349" width="12.6640625" style="2" customWidth="1"/>
    <col min="3350" max="3350" width="13.5546875" style="2" bestFit="1" customWidth="1"/>
    <col min="3351" max="3351" width="12.109375" style="2" customWidth="1"/>
    <col min="3352" max="3352" width="13.33203125" style="2" customWidth="1"/>
    <col min="3353" max="3353" width="13.5546875" style="2" customWidth="1"/>
    <col min="3354" max="3354" width="12.33203125" style="2" customWidth="1"/>
    <col min="3355" max="3355" width="11.6640625" style="2" customWidth="1"/>
    <col min="3356" max="3582" width="9.109375" style="2"/>
    <col min="3583" max="3583" width="9.109375" style="2" customWidth="1"/>
    <col min="3584" max="3584" width="37.44140625" style="2" customWidth="1"/>
    <col min="3585" max="3586" width="9.109375" style="2" customWidth="1"/>
    <col min="3587" max="3587" width="10" style="2" customWidth="1"/>
    <col min="3588" max="3588" width="9.109375" style="2" customWidth="1"/>
    <col min="3589" max="3589" width="11.44140625" style="2" customWidth="1"/>
    <col min="3590" max="3590" width="10.109375" style="2" customWidth="1"/>
    <col min="3591" max="3591" width="9.88671875" style="2" customWidth="1"/>
    <col min="3592" max="3592" width="8.33203125" style="2" customWidth="1"/>
    <col min="3593" max="3593" width="11.33203125" style="2" customWidth="1"/>
    <col min="3594" max="3594" width="10.6640625" style="2" customWidth="1"/>
    <col min="3595" max="3595" width="10.44140625" style="2" customWidth="1"/>
    <col min="3596" max="3596" width="9.109375" style="2"/>
    <col min="3597" max="3597" width="10.33203125" style="2" customWidth="1"/>
    <col min="3598" max="3598" width="9.109375" style="2"/>
    <col min="3599" max="3599" width="11" style="2" customWidth="1"/>
    <col min="3600" max="3600" width="11.88671875" style="2" customWidth="1"/>
    <col min="3601" max="3601" width="10.44140625" style="2" customWidth="1"/>
    <col min="3602" max="3602" width="13.109375" style="2" customWidth="1"/>
    <col min="3603" max="3603" width="52.109375" style="2" customWidth="1"/>
    <col min="3604" max="3604" width="12.44140625" style="2" customWidth="1"/>
    <col min="3605" max="3605" width="12.6640625" style="2" customWidth="1"/>
    <col min="3606" max="3606" width="13.5546875" style="2" bestFit="1" customWidth="1"/>
    <col min="3607" max="3607" width="12.109375" style="2" customWidth="1"/>
    <col min="3608" max="3608" width="13.33203125" style="2" customWidth="1"/>
    <col min="3609" max="3609" width="13.5546875" style="2" customWidth="1"/>
    <col min="3610" max="3610" width="12.33203125" style="2" customWidth="1"/>
    <col min="3611" max="3611" width="11.6640625" style="2" customWidth="1"/>
    <col min="3612" max="3838" width="9.109375" style="2"/>
    <col min="3839" max="3839" width="9.109375" style="2" customWidth="1"/>
    <col min="3840" max="3840" width="37.44140625" style="2" customWidth="1"/>
    <col min="3841" max="3842" width="9.109375" style="2" customWidth="1"/>
    <col min="3843" max="3843" width="10" style="2" customWidth="1"/>
    <col min="3844" max="3844" width="9.109375" style="2" customWidth="1"/>
    <col min="3845" max="3845" width="11.44140625" style="2" customWidth="1"/>
    <col min="3846" max="3846" width="10.109375" style="2" customWidth="1"/>
    <col min="3847" max="3847" width="9.88671875" style="2" customWidth="1"/>
    <col min="3848" max="3848" width="8.33203125" style="2" customWidth="1"/>
    <col min="3849" max="3849" width="11.33203125" style="2" customWidth="1"/>
    <col min="3850" max="3850" width="10.6640625" style="2" customWidth="1"/>
    <col min="3851" max="3851" width="10.44140625" style="2" customWidth="1"/>
    <col min="3852" max="3852" width="9.109375" style="2"/>
    <col min="3853" max="3853" width="10.33203125" style="2" customWidth="1"/>
    <col min="3854" max="3854" width="9.109375" style="2"/>
    <col min="3855" max="3855" width="11" style="2" customWidth="1"/>
    <col min="3856" max="3856" width="11.88671875" style="2" customWidth="1"/>
    <col min="3857" max="3857" width="10.44140625" style="2" customWidth="1"/>
    <col min="3858" max="3858" width="13.109375" style="2" customWidth="1"/>
    <col min="3859" max="3859" width="52.109375" style="2" customWidth="1"/>
    <col min="3860" max="3860" width="12.44140625" style="2" customWidth="1"/>
    <col min="3861" max="3861" width="12.6640625" style="2" customWidth="1"/>
    <col min="3862" max="3862" width="13.5546875" style="2" bestFit="1" customWidth="1"/>
    <col min="3863" max="3863" width="12.109375" style="2" customWidth="1"/>
    <col min="3864" max="3864" width="13.33203125" style="2" customWidth="1"/>
    <col min="3865" max="3865" width="13.5546875" style="2" customWidth="1"/>
    <col min="3866" max="3866" width="12.33203125" style="2" customWidth="1"/>
    <col min="3867" max="3867" width="11.6640625" style="2" customWidth="1"/>
    <col min="3868" max="4094" width="9.109375" style="2"/>
    <col min="4095" max="4095" width="9.109375" style="2" customWidth="1"/>
    <col min="4096" max="4096" width="37.44140625" style="2" customWidth="1"/>
    <col min="4097" max="4098" width="9.109375" style="2" customWidth="1"/>
    <col min="4099" max="4099" width="10" style="2" customWidth="1"/>
    <col min="4100" max="4100" width="9.109375" style="2" customWidth="1"/>
    <col min="4101" max="4101" width="11.44140625" style="2" customWidth="1"/>
    <col min="4102" max="4102" width="10.109375" style="2" customWidth="1"/>
    <col min="4103" max="4103" width="9.88671875" style="2" customWidth="1"/>
    <col min="4104" max="4104" width="8.33203125" style="2" customWidth="1"/>
    <col min="4105" max="4105" width="11.33203125" style="2" customWidth="1"/>
    <col min="4106" max="4106" width="10.6640625" style="2" customWidth="1"/>
    <col min="4107" max="4107" width="10.44140625" style="2" customWidth="1"/>
    <col min="4108" max="4108" width="9.109375" style="2"/>
    <col min="4109" max="4109" width="10.33203125" style="2" customWidth="1"/>
    <col min="4110" max="4110" width="9.109375" style="2"/>
    <col min="4111" max="4111" width="11" style="2" customWidth="1"/>
    <col min="4112" max="4112" width="11.88671875" style="2" customWidth="1"/>
    <col min="4113" max="4113" width="10.44140625" style="2" customWidth="1"/>
    <col min="4114" max="4114" width="13.109375" style="2" customWidth="1"/>
    <col min="4115" max="4115" width="52.109375" style="2" customWidth="1"/>
    <col min="4116" max="4116" width="12.44140625" style="2" customWidth="1"/>
    <col min="4117" max="4117" width="12.6640625" style="2" customWidth="1"/>
    <col min="4118" max="4118" width="13.5546875" style="2" bestFit="1" customWidth="1"/>
    <col min="4119" max="4119" width="12.109375" style="2" customWidth="1"/>
    <col min="4120" max="4120" width="13.33203125" style="2" customWidth="1"/>
    <col min="4121" max="4121" width="13.5546875" style="2" customWidth="1"/>
    <col min="4122" max="4122" width="12.33203125" style="2" customWidth="1"/>
    <col min="4123" max="4123" width="11.6640625" style="2" customWidth="1"/>
    <col min="4124" max="4350" width="9.109375" style="2"/>
    <col min="4351" max="4351" width="9.109375" style="2" customWidth="1"/>
    <col min="4352" max="4352" width="37.44140625" style="2" customWidth="1"/>
    <col min="4353" max="4354" width="9.109375" style="2" customWidth="1"/>
    <col min="4355" max="4355" width="10" style="2" customWidth="1"/>
    <col min="4356" max="4356" width="9.109375" style="2" customWidth="1"/>
    <col min="4357" max="4357" width="11.44140625" style="2" customWidth="1"/>
    <col min="4358" max="4358" width="10.109375" style="2" customWidth="1"/>
    <col min="4359" max="4359" width="9.88671875" style="2" customWidth="1"/>
    <col min="4360" max="4360" width="8.33203125" style="2" customWidth="1"/>
    <col min="4361" max="4361" width="11.33203125" style="2" customWidth="1"/>
    <col min="4362" max="4362" width="10.6640625" style="2" customWidth="1"/>
    <col min="4363" max="4363" width="10.44140625" style="2" customWidth="1"/>
    <col min="4364" max="4364" width="9.109375" style="2"/>
    <col min="4365" max="4365" width="10.33203125" style="2" customWidth="1"/>
    <col min="4366" max="4366" width="9.109375" style="2"/>
    <col min="4367" max="4367" width="11" style="2" customWidth="1"/>
    <col min="4368" max="4368" width="11.88671875" style="2" customWidth="1"/>
    <col min="4369" max="4369" width="10.44140625" style="2" customWidth="1"/>
    <col min="4370" max="4370" width="13.109375" style="2" customWidth="1"/>
    <col min="4371" max="4371" width="52.109375" style="2" customWidth="1"/>
    <col min="4372" max="4372" width="12.44140625" style="2" customWidth="1"/>
    <col min="4373" max="4373" width="12.6640625" style="2" customWidth="1"/>
    <col min="4374" max="4374" width="13.5546875" style="2" bestFit="1" customWidth="1"/>
    <col min="4375" max="4375" width="12.109375" style="2" customWidth="1"/>
    <col min="4376" max="4376" width="13.33203125" style="2" customWidth="1"/>
    <col min="4377" max="4377" width="13.5546875" style="2" customWidth="1"/>
    <col min="4378" max="4378" width="12.33203125" style="2" customWidth="1"/>
    <col min="4379" max="4379" width="11.6640625" style="2" customWidth="1"/>
    <col min="4380" max="4606" width="9.109375" style="2"/>
    <col min="4607" max="4607" width="9.109375" style="2" customWidth="1"/>
    <col min="4608" max="4608" width="37.44140625" style="2" customWidth="1"/>
    <col min="4609" max="4610" width="9.109375" style="2" customWidth="1"/>
    <col min="4611" max="4611" width="10" style="2" customWidth="1"/>
    <col min="4612" max="4612" width="9.109375" style="2" customWidth="1"/>
    <col min="4613" max="4613" width="11.44140625" style="2" customWidth="1"/>
    <col min="4614" max="4614" width="10.109375" style="2" customWidth="1"/>
    <col min="4615" max="4615" width="9.88671875" style="2" customWidth="1"/>
    <col min="4616" max="4616" width="8.33203125" style="2" customWidth="1"/>
    <col min="4617" max="4617" width="11.33203125" style="2" customWidth="1"/>
    <col min="4618" max="4618" width="10.6640625" style="2" customWidth="1"/>
    <col min="4619" max="4619" width="10.44140625" style="2" customWidth="1"/>
    <col min="4620" max="4620" width="9.109375" style="2"/>
    <col min="4621" max="4621" width="10.33203125" style="2" customWidth="1"/>
    <col min="4622" max="4622" width="9.109375" style="2"/>
    <col min="4623" max="4623" width="11" style="2" customWidth="1"/>
    <col min="4624" max="4624" width="11.88671875" style="2" customWidth="1"/>
    <col min="4625" max="4625" width="10.44140625" style="2" customWidth="1"/>
    <col min="4626" max="4626" width="13.109375" style="2" customWidth="1"/>
    <col min="4627" max="4627" width="52.109375" style="2" customWidth="1"/>
    <col min="4628" max="4628" width="12.44140625" style="2" customWidth="1"/>
    <col min="4629" max="4629" width="12.6640625" style="2" customWidth="1"/>
    <col min="4630" max="4630" width="13.5546875" style="2" bestFit="1" customWidth="1"/>
    <col min="4631" max="4631" width="12.109375" style="2" customWidth="1"/>
    <col min="4632" max="4632" width="13.33203125" style="2" customWidth="1"/>
    <col min="4633" max="4633" width="13.5546875" style="2" customWidth="1"/>
    <col min="4634" max="4634" width="12.33203125" style="2" customWidth="1"/>
    <col min="4635" max="4635" width="11.6640625" style="2" customWidth="1"/>
    <col min="4636" max="4862" width="9.109375" style="2"/>
    <col min="4863" max="4863" width="9.109375" style="2" customWidth="1"/>
    <col min="4864" max="4864" width="37.44140625" style="2" customWidth="1"/>
    <col min="4865" max="4866" width="9.109375" style="2" customWidth="1"/>
    <col min="4867" max="4867" width="10" style="2" customWidth="1"/>
    <col min="4868" max="4868" width="9.109375" style="2" customWidth="1"/>
    <col min="4869" max="4869" width="11.44140625" style="2" customWidth="1"/>
    <col min="4870" max="4870" width="10.109375" style="2" customWidth="1"/>
    <col min="4871" max="4871" width="9.88671875" style="2" customWidth="1"/>
    <col min="4872" max="4872" width="8.33203125" style="2" customWidth="1"/>
    <col min="4873" max="4873" width="11.33203125" style="2" customWidth="1"/>
    <col min="4874" max="4874" width="10.6640625" style="2" customWidth="1"/>
    <col min="4875" max="4875" width="10.44140625" style="2" customWidth="1"/>
    <col min="4876" max="4876" width="9.109375" style="2"/>
    <col min="4877" max="4877" width="10.33203125" style="2" customWidth="1"/>
    <col min="4878" max="4878" width="9.109375" style="2"/>
    <col min="4879" max="4879" width="11" style="2" customWidth="1"/>
    <col min="4880" max="4880" width="11.88671875" style="2" customWidth="1"/>
    <col min="4881" max="4881" width="10.44140625" style="2" customWidth="1"/>
    <col min="4882" max="4882" width="13.109375" style="2" customWidth="1"/>
    <col min="4883" max="4883" width="52.109375" style="2" customWidth="1"/>
    <col min="4884" max="4884" width="12.44140625" style="2" customWidth="1"/>
    <col min="4885" max="4885" width="12.6640625" style="2" customWidth="1"/>
    <col min="4886" max="4886" width="13.5546875" style="2" bestFit="1" customWidth="1"/>
    <col min="4887" max="4887" width="12.109375" style="2" customWidth="1"/>
    <col min="4888" max="4888" width="13.33203125" style="2" customWidth="1"/>
    <col min="4889" max="4889" width="13.5546875" style="2" customWidth="1"/>
    <col min="4890" max="4890" width="12.33203125" style="2" customWidth="1"/>
    <col min="4891" max="4891" width="11.6640625" style="2" customWidth="1"/>
    <col min="4892" max="5118" width="9.109375" style="2"/>
    <col min="5119" max="5119" width="9.109375" style="2" customWidth="1"/>
    <col min="5120" max="5120" width="37.44140625" style="2" customWidth="1"/>
    <col min="5121" max="5122" width="9.109375" style="2" customWidth="1"/>
    <col min="5123" max="5123" width="10" style="2" customWidth="1"/>
    <col min="5124" max="5124" width="9.109375" style="2" customWidth="1"/>
    <col min="5125" max="5125" width="11.44140625" style="2" customWidth="1"/>
    <col min="5126" max="5126" width="10.109375" style="2" customWidth="1"/>
    <col min="5127" max="5127" width="9.88671875" style="2" customWidth="1"/>
    <col min="5128" max="5128" width="8.33203125" style="2" customWidth="1"/>
    <col min="5129" max="5129" width="11.33203125" style="2" customWidth="1"/>
    <col min="5130" max="5130" width="10.6640625" style="2" customWidth="1"/>
    <col min="5131" max="5131" width="10.44140625" style="2" customWidth="1"/>
    <col min="5132" max="5132" width="9.109375" style="2"/>
    <col min="5133" max="5133" width="10.33203125" style="2" customWidth="1"/>
    <col min="5134" max="5134" width="9.109375" style="2"/>
    <col min="5135" max="5135" width="11" style="2" customWidth="1"/>
    <col min="5136" max="5136" width="11.88671875" style="2" customWidth="1"/>
    <col min="5137" max="5137" width="10.44140625" style="2" customWidth="1"/>
    <col min="5138" max="5138" width="13.109375" style="2" customWidth="1"/>
    <col min="5139" max="5139" width="52.109375" style="2" customWidth="1"/>
    <col min="5140" max="5140" width="12.44140625" style="2" customWidth="1"/>
    <col min="5141" max="5141" width="12.6640625" style="2" customWidth="1"/>
    <col min="5142" max="5142" width="13.5546875" style="2" bestFit="1" customWidth="1"/>
    <col min="5143" max="5143" width="12.109375" style="2" customWidth="1"/>
    <col min="5144" max="5144" width="13.33203125" style="2" customWidth="1"/>
    <col min="5145" max="5145" width="13.5546875" style="2" customWidth="1"/>
    <col min="5146" max="5146" width="12.33203125" style="2" customWidth="1"/>
    <col min="5147" max="5147" width="11.6640625" style="2" customWidth="1"/>
    <col min="5148" max="5374" width="9.109375" style="2"/>
    <col min="5375" max="5375" width="9.109375" style="2" customWidth="1"/>
    <col min="5376" max="5376" width="37.44140625" style="2" customWidth="1"/>
    <col min="5377" max="5378" width="9.109375" style="2" customWidth="1"/>
    <col min="5379" max="5379" width="10" style="2" customWidth="1"/>
    <col min="5380" max="5380" width="9.109375" style="2" customWidth="1"/>
    <col min="5381" max="5381" width="11.44140625" style="2" customWidth="1"/>
    <col min="5382" max="5382" width="10.109375" style="2" customWidth="1"/>
    <col min="5383" max="5383" width="9.88671875" style="2" customWidth="1"/>
    <col min="5384" max="5384" width="8.33203125" style="2" customWidth="1"/>
    <col min="5385" max="5385" width="11.33203125" style="2" customWidth="1"/>
    <col min="5386" max="5386" width="10.6640625" style="2" customWidth="1"/>
    <col min="5387" max="5387" width="10.44140625" style="2" customWidth="1"/>
    <col min="5388" max="5388" width="9.109375" style="2"/>
    <col min="5389" max="5389" width="10.33203125" style="2" customWidth="1"/>
    <col min="5390" max="5390" width="9.109375" style="2"/>
    <col min="5391" max="5391" width="11" style="2" customWidth="1"/>
    <col min="5392" max="5392" width="11.88671875" style="2" customWidth="1"/>
    <col min="5393" max="5393" width="10.44140625" style="2" customWidth="1"/>
    <col min="5394" max="5394" width="13.109375" style="2" customWidth="1"/>
    <col min="5395" max="5395" width="52.109375" style="2" customWidth="1"/>
    <col min="5396" max="5396" width="12.44140625" style="2" customWidth="1"/>
    <col min="5397" max="5397" width="12.6640625" style="2" customWidth="1"/>
    <col min="5398" max="5398" width="13.5546875" style="2" bestFit="1" customWidth="1"/>
    <col min="5399" max="5399" width="12.109375" style="2" customWidth="1"/>
    <col min="5400" max="5400" width="13.33203125" style="2" customWidth="1"/>
    <col min="5401" max="5401" width="13.5546875" style="2" customWidth="1"/>
    <col min="5402" max="5402" width="12.33203125" style="2" customWidth="1"/>
    <col min="5403" max="5403" width="11.6640625" style="2" customWidth="1"/>
    <col min="5404" max="5630" width="9.109375" style="2"/>
    <col min="5631" max="5631" width="9.109375" style="2" customWidth="1"/>
    <col min="5632" max="5632" width="37.44140625" style="2" customWidth="1"/>
    <col min="5633" max="5634" width="9.109375" style="2" customWidth="1"/>
    <col min="5635" max="5635" width="10" style="2" customWidth="1"/>
    <col min="5636" max="5636" width="9.109375" style="2" customWidth="1"/>
    <col min="5637" max="5637" width="11.44140625" style="2" customWidth="1"/>
    <col min="5638" max="5638" width="10.109375" style="2" customWidth="1"/>
    <col min="5639" max="5639" width="9.88671875" style="2" customWidth="1"/>
    <col min="5640" max="5640" width="8.33203125" style="2" customWidth="1"/>
    <col min="5641" max="5641" width="11.33203125" style="2" customWidth="1"/>
    <col min="5642" max="5642" width="10.6640625" style="2" customWidth="1"/>
    <col min="5643" max="5643" width="10.44140625" style="2" customWidth="1"/>
    <col min="5644" max="5644" width="9.109375" style="2"/>
    <col min="5645" max="5645" width="10.33203125" style="2" customWidth="1"/>
    <col min="5646" max="5646" width="9.109375" style="2"/>
    <col min="5647" max="5647" width="11" style="2" customWidth="1"/>
    <col min="5648" max="5648" width="11.88671875" style="2" customWidth="1"/>
    <col min="5649" max="5649" width="10.44140625" style="2" customWidth="1"/>
    <col min="5650" max="5650" width="13.109375" style="2" customWidth="1"/>
    <col min="5651" max="5651" width="52.109375" style="2" customWidth="1"/>
    <col min="5652" max="5652" width="12.44140625" style="2" customWidth="1"/>
    <col min="5653" max="5653" width="12.6640625" style="2" customWidth="1"/>
    <col min="5654" max="5654" width="13.5546875" style="2" bestFit="1" customWidth="1"/>
    <col min="5655" max="5655" width="12.109375" style="2" customWidth="1"/>
    <col min="5656" max="5656" width="13.33203125" style="2" customWidth="1"/>
    <col min="5657" max="5657" width="13.5546875" style="2" customWidth="1"/>
    <col min="5658" max="5658" width="12.33203125" style="2" customWidth="1"/>
    <col min="5659" max="5659" width="11.6640625" style="2" customWidth="1"/>
    <col min="5660" max="5886" width="9.109375" style="2"/>
    <col min="5887" max="5887" width="9.109375" style="2" customWidth="1"/>
    <col min="5888" max="5888" width="37.44140625" style="2" customWidth="1"/>
    <col min="5889" max="5890" width="9.109375" style="2" customWidth="1"/>
    <col min="5891" max="5891" width="10" style="2" customWidth="1"/>
    <col min="5892" max="5892" width="9.109375" style="2" customWidth="1"/>
    <col min="5893" max="5893" width="11.44140625" style="2" customWidth="1"/>
    <col min="5894" max="5894" width="10.109375" style="2" customWidth="1"/>
    <col min="5895" max="5895" width="9.88671875" style="2" customWidth="1"/>
    <col min="5896" max="5896" width="8.33203125" style="2" customWidth="1"/>
    <col min="5897" max="5897" width="11.33203125" style="2" customWidth="1"/>
    <col min="5898" max="5898" width="10.6640625" style="2" customWidth="1"/>
    <col min="5899" max="5899" width="10.44140625" style="2" customWidth="1"/>
    <col min="5900" max="5900" width="9.109375" style="2"/>
    <col min="5901" max="5901" width="10.33203125" style="2" customWidth="1"/>
    <col min="5902" max="5902" width="9.109375" style="2"/>
    <col min="5903" max="5903" width="11" style="2" customWidth="1"/>
    <col min="5904" max="5904" width="11.88671875" style="2" customWidth="1"/>
    <col min="5905" max="5905" width="10.44140625" style="2" customWidth="1"/>
    <col min="5906" max="5906" width="13.109375" style="2" customWidth="1"/>
    <col min="5907" max="5907" width="52.109375" style="2" customWidth="1"/>
    <col min="5908" max="5908" width="12.44140625" style="2" customWidth="1"/>
    <col min="5909" max="5909" width="12.6640625" style="2" customWidth="1"/>
    <col min="5910" max="5910" width="13.5546875" style="2" bestFit="1" customWidth="1"/>
    <col min="5911" max="5911" width="12.109375" style="2" customWidth="1"/>
    <col min="5912" max="5912" width="13.33203125" style="2" customWidth="1"/>
    <col min="5913" max="5913" width="13.5546875" style="2" customWidth="1"/>
    <col min="5914" max="5914" width="12.33203125" style="2" customWidth="1"/>
    <col min="5915" max="5915" width="11.6640625" style="2" customWidth="1"/>
    <col min="5916" max="6142" width="9.109375" style="2"/>
    <col min="6143" max="6143" width="9.109375" style="2" customWidth="1"/>
    <col min="6144" max="6144" width="37.44140625" style="2" customWidth="1"/>
    <col min="6145" max="6146" width="9.109375" style="2" customWidth="1"/>
    <col min="6147" max="6147" width="10" style="2" customWidth="1"/>
    <col min="6148" max="6148" width="9.109375" style="2" customWidth="1"/>
    <col min="6149" max="6149" width="11.44140625" style="2" customWidth="1"/>
    <col min="6150" max="6150" width="10.109375" style="2" customWidth="1"/>
    <col min="6151" max="6151" width="9.88671875" style="2" customWidth="1"/>
    <col min="6152" max="6152" width="8.33203125" style="2" customWidth="1"/>
    <col min="6153" max="6153" width="11.33203125" style="2" customWidth="1"/>
    <col min="6154" max="6154" width="10.6640625" style="2" customWidth="1"/>
    <col min="6155" max="6155" width="10.44140625" style="2" customWidth="1"/>
    <col min="6156" max="6156" width="9.109375" style="2"/>
    <col min="6157" max="6157" width="10.33203125" style="2" customWidth="1"/>
    <col min="6158" max="6158" width="9.109375" style="2"/>
    <col min="6159" max="6159" width="11" style="2" customWidth="1"/>
    <col min="6160" max="6160" width="11.88671875" style="2" customWidth="1"/>
    <col min="6161" max="6161" width="10.44140625" style="2" customWidth="1"/>
    <col min="6162" max="6162" width="13.109375" style="2" customWidth="1"/>
    <col min="6163" max="6163" width="52.109375" style="2" customWidth="1"/>
    <col min="6164" max="6164" width="12.44140625" style="2" customWidth="1"/>
    <col min="6165" max="6165" width="12.6640625" style="2" customWidth="1"/>
    <col min="6166" max="6166" width="13.5546875" style="2" bestFit="1" customWidth="1"/>
    <col min="6167" max="6167" width="12.109375" style="2" customWidth="1"/>
    <col min="6168" max="6168" width="13.33203125" style="2" customWidth="1"/>
    <col min="6169" max="6169" width="13.5546875" style="2" customWidth="1"/>
    <col min="6170" max="6170" width="12.33203125" style="2" customWidth="1"/>
    <col min="6171" max="6171" width="11.6640625" style="2" customWidth="1"/>
    <col min="6172" max="6398" width="9.109375" style="2"/>
    <col min="6399" max="6399" width="9.109375" style="2" customWidth="1"/>
    <col min="6400" max="6400" width="37.44140625" style="2" customWidth="1"/>
    <col min="6401" max="6402" width="9.109375" style="2" customWidth="1"/>
    <col min="6403" max="6403" width="10" style="2" customWidth="1"/>
    <col min="6404" max="6404" width="9.109375" style="2" customWidth="1"/>
    <col min="6405" max="6405" width="11.44140625" style="2" customWidth="1"/>
    <col min="6406" max="6406" width="10.109375" style="2" customWidth="1"/>
    <col min="6407" max="6407" width="9.88671875" style="2" customWidth="1"/>
    <col min="6408" max="6408" width="8.33203125" style="2" customWidth="1"/>
    <col min="6409" max="6409" width="11.33203125" style="2" customWidth="1"/>
    <col min="6410" max="6410" width="10.6640625" style="2" customWidth="1"/>
    <col min="6411" max="6411" width="10.44140625" style="2" customWidth="1"/>
    <col min="6412" max="6412" width="9.109375" style="2"/>
    <col min="6413" max="6413" width="10.33203125" style="2" customWidth="1"/>
    <col min="6414" max="6414" width="9.109375" style="2"/>
    <col min="6415" max="6415" width="11" style="2" customWidth="1"/>
    <col min="6416" max="6416" width="11.88671875" style="2" customWidth="1"/>
    <col min="6417" max="6417" width="10.44140625" style="2" customWidth="1"/>
    <col min="6418" max="6418" width="13.109375" style="2" customWidth="1"/>
    <col min="6419" max="6419" width="52.109375" style="2" customWidth="1"/>
    <col min="6420" max="6420" width="12.44140625" style="2" customWidth="1"/>
    <col min="6421" max="6421" width="12.6640625" style="2" customWidth="1"/>
    <col min="6422" max="6422" width="13.5546875" style="2" bestFit="1" customWidth="1"/>
    <col min="6423" max="6423" width="12.109375" style="2" customWidth="1"/>
    <col min="6424" max="6424" width="13.33203125" style="2" customWidth="1"/>
    <col min="6425" max="6425" width="13.5546875" style="2" customWidth="1"/>
    <col min="6426" max="6426" width="12.33203125" style="2" customWidth="1"/>
    <col min="6427" max="6427" width="11.6640625" style="2" customWidth="1"/>
    <col min="6428" max="6654" width="9.109375" style="2"/>
    <col min="6655" max="6655" width="9.109375" style="2" customWidth="1"/>
    <col min="6656" max="6656" width="37.44140625" style="2" customWidth="1"/>
    <col min="6657" max="6658" width="9.109375" style="2" customWidth="1"/>
    <col min="6659" max="6659" width="10" style="2" customWidth="1"/>
    <col min="6660" max="6660" width="9.109375" style="2" customWidth="1"/>
    <col min="6661" max="6661" width="11.44140625" style="2" customWidth="1"/>
    <col min="6662" max="6662" width="10.109375" style="2" customWidth="1"/>
    <col min="6663" max="6663" width="9.88671875" style="2" customWidth="1"/>
    <col min="6664" max="6664" width="8.33203125" style="2" customWidth="1"/>
    <col min="6665" max="6665" width="11.33203125" style="2" customWidth="1"/>
    <col min="6666" max="6666" width="10.6640625" style="2" customWidth="1"/>
    <col min="6667" max="6667" width="10.44140625" style="2" customWidth="1"/>
    <col min="6668" max="6668" width="9.109375" style="2"/>
    <col min="6669" max="6669" width="10.33203125" style="2" customWidth="1"/>
    <col min="6670" max="6670" width="9.109375" style="2"/>
    <col min="6671" max="6671" width="11" style="2" customWidth="1"/>
    <col min="6672" max="6672" width="11.88671875" style="2" customWidth="1"/>
    <col min="6673" max="6673" width="10.44140625" style="2" customWidth="1"/>
    <col min="6674" max="6674" width="13.109375" style="2" customWidth="1"/>
    <col min="6675" max="6675" width="52.109375" style="2" customWidth="1"/>
    <col min="6676" max="6676" width="12.44140625" style="2" customWidth="1"/>
    <col min="6677" max="6677" width="12.6640625" style="2" customWidth="1"/>
    <col min="6678" max="6678" width="13.5546875" style="2" bestFit="1" customWidth="1"/>
    <col min="6679" max="6679" width="12.109375" style="2" customWidth="1"/>
    <col min="6680" max="6680" width="13.33203125" style="2" customWidth="1"/>
    <col min="6681" max="6681" width="13.5546875" style="2" customWidth="1"/>
    <col min="6682" max="6682" width="12.33203125" style="2" customWidth="1"/>
    <col min="6683" max="6683" width="11.6640625" style="2" customWidth="1"/>
    <col min="6684" max="6910" width="9.109375" style="2"/>
    <col min="6911" max="6911" width="9.109375" style="2" customWidth="1"/>
    <col min="6912" max="6912" width="37.44140625" style="2" customWidth="1"/>
    <col min="6913" max="6914" width="9.109375" style="2" customWidth="1"/>
    <col min="6915" max="6915" width="10" style="2" customWidth="1"/>
    <col min="6916" max="6916" width="9.109375" style="2" customWidth="1"/>
    <col min="6917" max="6917" width="11.44140625" style="2" customWidth="1"/>
    <col min="6918" max="6918" width="10.109375" style="2" customWidth="1"/>
    <col min="6919" max="6919" width="9.88671875" style="2" customWidth="1"/>
    <col min="6920" max="6920" width="8.33203125" style="2" customWidth="1"/>
    <col min="6921" max="6921" width="11.33203125" style="2" customWidth="1"/>
    <col min="6922" max="6922" width="10.6640625" style="2" customWidth="1"/>
    <col min="6923" max="6923" width="10.44140625" style="2" customWidth="1"/>
    <col min="6924" max="6924" width="9.109375" style="2"/>
    <col min="6925" max="6925" width="10.33203125" style="2" customWidth="1"/>
    <col min="6926" max="6926" width="9.109375" style="2"/>
    <col min="6927" max="6927" width="11" style="2" customWidth="1"/>
    <col min="6928" max="6928" width="11.88671875" style="2" customWidth="1"/>
    <col min="6929" max="6929" width="10.44140625" style="2" customWidth="1"/>
    <col min="6930" max="6930" width="13.109375" style="2" customWidth="1"/>
    <col min="6931" max="6931" width="52.109375" style="2" customWidth="1"/>
    <col min="6932" max="6932" width="12.44140625" style="2" customWidth="1"/>
    <col min="6933" max="6933" width="12.6640625" style="2" customWidth="1"/>
    <col min="6934" max="6934" width="13.5546875" style="2" bestFit="1" customWidth="1"/>
    <col min="6935" max="6935" width="12.109375" style="2" customWidth="1"/>
    <col min="6936" max="6936" width="13.33203125" style="2" customWidth="1"/>
    <col min="6937" max="6937" width="13.5546875" style="2" customWidth="1"/>
    <col min="6938" max="6938" width="12.33203125" style="2" customWidth="1"/>
    <col min="6939" max="6939" width="11.6640625" style="2" customWidth="1"/>
    <col min="6940" max="7166" width="9.109375" style="2"/>
    <col min="7167" max="7167" width="9.109375" style="2" customWidth="1"/>
    <col min="7168" max="7168" width="37.44140625" style="2" customWidth="1"/>
    <col min="7169" max="7170" width="9.109375" style="2" customWidth="1"/>
    <col min="7171" max="7171" width="10" style="2" customWidth="1"/>
    <col min="7172" max="7172" width="9.109375" style="2" customWidth="1"/>
    <col min="7173" max="7173" width="11.44140625" style="2" customWidth="1"/>
    <col min="7174" max="7174" width="10.109375" style="2" customWidth="1"/>
    <col min="7175" max="7175" width="9.88671875" style="2" customWidth="1"/>
    <col min="7176" max="7176" width="8.33203125" style="2" customWidth="1"/>
    <col min="7177" max="7177" width="11.33203125" style="2" customWidth="1"/>
    <col min="7178" max="7178" width="10.6640625" style="2" customWidth="1"/>
    <col min="7179" max="7179" width="10.44140625" style="2" customWidth="1"/>
    <col min="7180" max="7180" width="9.109375" style="2"/>
    <col min="7181" max="7181" width="10.33203125" style="2" customWidth="1"/>
    <col min="7182" max="7182" width="9.109375" style="2"/>
    <col min="7183" max="7183" width="11" style="2" customWidth="1"/>
    <col min="7184" max="7184" width="11.88671875" style="2" customWidth="1"/>
    <col min="7185" max="7185" width="10.44140625" style="2" customWidth="1"/>
    <col min="7186" max="7186" width="13.109375" style="2" customWidth="1"/>
    <col min="7187" max="7187" width="52.109375" style="2" customWidth="1"/>
    <col min="7188" max="7188" width="12.44140625" style="2" customWidth="1"/>
    <col min="7189" max="7189" width="12.6640625" style="2" customWidth="1"/>
    <col min="7190" max="7190" width="13.5546875" style="2" bestFit="1" customWidth="1"/>
    <col min="7191" max="7191" width="12.109375" style="2" customWidth="1"/>
    <col min="7192" max="7192" width="13.33203125" style="2" customWidth="1"/>
    <col min="7193" max="7193" width="13.5546875" style="2" customWidth="1"/>
    <col min="7194" max="7194" width="12.33203125" style="2" customWidth="1"/>
    <col min="7195" max="7195" width="11.6640625" style="2" customWidth="1"/>
    <col min="7196" max="7422" width="9.109375" style="2"/>
    <col min="7423" max="7423" width="9.109375" style="2" customWidth="1"/>
    <col min="7424" max="7424" width="37.44140625" style="2" customWidth="1"/>
    <col min="7425" max="7426" width="9.109375" style="2" customWidth="1"/>
    <col min="7427" max="7427" width="10" style="2" customWidth="1"/>
    <col min="7428" max="7428" width="9.109375" style="2" customWidth="1"/>
    <col min="7429" max="7429" width="11.44140625" style="2" customWidth="1"/>
    <col min="7430" max="7430" width="10.109375" style="2" customWidth="1"/>
    <col min="7431" max="7431" width="9.88671875" style="2" customWidth="1"/>
    <col min="7432" max="7432" width="8.33203125" style="2" customWidth="1"/>
    <col min="7433" max="7433" width="11.33203125" style="2" customWidth="1"/>
    <col min="7434" max="7434" width="10.6640625" style="2" customWidth="1"/>
    <col min="7435" max="7435" width="10.44140625" style="2" customWidth="1"/>
    <col min="7436" max="7436" width="9.109375" style="2"/>
    <col min="7437" max="7437" width="10.33203125" style="2" customWidth="1"/>
    <col min="7438" max="7438" width="9.109375" style="2"/>
    <col min="7439" max="7439" width="11" style="2" customWidth="1"/>
    <col min="7440" max="7440" width="11.88671875" style="2" customWidth="1"/>
    <col min="7441" max="7441" width="10.44140625" style="2" customWidth="1"/>
    <col min="7442" max="7442" width="13.109375" style="2" customWidth="1"/>
    <col min="7443" max="7443" width="52.109375" style="2" customWidth="1"/>
    <col min="7444" max="7444" width="12.44140625" style="2" customWidth="1"/>
    <col min="7445" max="7445" width="12.6640625" style="2" customWidth="1"/>
    <col min="7446" max="7446" width="13.5546875" style="2" bestFit="1" customWidth="1"/>
    <col min="7447" max="7447" width="12.109375" style="2" customWidth="1"/>
    <col min="7448" max="7448" width="13.33203125" style="2" customWidth="1"/>
    <col min="7449" max="7449" width="13.5546875" style="2" customWidth="1"/>
    <col min="7450" max="7450" width="12.33203125" style="2" customWidth="1"/>
    <col min="7451" max="7451" width="11.6640625" style="2" customWidth="1"/>
    <col min="7452" max="7678" width="9.109375" style="2"/>
    <col min="7679" max="7679" width="9.109375" style="2" customWidth="1"/>
    <col min="7680" max="7680" width="37.44140625" style="2" customWidth="1"/>
    <col min="7681" max="7682" width="9.109375" style="2" customWidth="1"/>
    <col min="7683" max="7683" width="10" style="2" customWidth="1"/>
    <col min="7684" max="7684" width="9.109375" style="2" customWidth="1"/>
    <col min="7685" max="7685" width="11.44140625" style="2" customWidth="1"/>
    <col min="7686" max="7686" width="10.109375" style="2" customWidth="1"/>
    <col min="7687" max="7687" width="9.88671875" style="2" customWidth="1"/>
    <col min="7688" max="7688" width="8.33203125" style="2" customWidth="1"/>
    <col min="7689" max="7689" width="11.33203125" style="2" customWidth="1"/>
    <col min="7690" max="7690" width="10.6640625" style="2" customWidth="1"/>
    <col min="7691" max="7691" width="10.44140625" style="2" customWidth="1"/>
    <col min="7692" max="7692" width="9.109375" style="2"/>
    <col min="7693" max="7693" width="10.33203125" style="2" customWidth="1"/>
    <col min="7694" max="7694" width="9.109375" style="2"/>
    <col min="7695" max="7695" width="11" style="2" customWidth="1"/>
    <col min="7696" max="7696" width="11.88671875" style="2" customWidth="1"/>
    <col min="7697" max="7697" width="10.44140625" style="2" customWidth="1"/>
    <col min="7698" max="7698" width="13.109375" style="2" customWidth="1"/>
    <col min="7699" max="7699" width="52.109375" style="2" customWidth="1"/>
    <col min="7700" max="7700" width="12.44140625" style="2" customWidth="1"/>
    <col min="7701" max="7701" width="12.6640625" style="2" customWidth="1"/>
    <col min="7702" max="7702" width="13.5546875" style="2" bestFit="1" customWidth="1"/>
    <col min="7703" max="7703" width="12.109375" style="2" customWidth="1"/>
    <col min="7704" max="7704" width="13.33203125" style="2" customWidth="1"/>
    <col min="7705" max="7705" width="13.5546875" style="2" customWidth="1"/>
    <col min="7706" max="7706" width="12.33203125" style="2" customWidth="1"/>
    <col min="7707" max="7707" width="11.6640625" style="2" customWidth="1"/>
    <col min="7708" max="7934" width="9.109375" style="2"/>
    <col min="7935" max="7935" width="9.109375" style="2" customWidth="1"/>
    <col min="7936" max="7936" width="37.44140625" style="2" customWidth="1"/>
    <col min="7937" max="7938" width="9.109375" style="2" customWidth="1"/>
    <col min="7939" max="7939" width="10" style="2" customWidth="1"/>
    <col min="7940" max="7940" width="9.109375" style="2" customWidth="1"/>
    <col min="7941" max="7941" width="11.44140625" style="2" customWidth="1"/>
    <col min="7942" max="7942" width="10.109375" style="2" customWidth="1"/>
    <col min="7943" max="7943" width="9.88671875" style="2" customWidth="1"/>
    <col min="7944" max="7944" width="8.33203125" style="2" customWidth="1"/>
    <col min="7945" max="7945" width="11.33203125" style="2" customWidth="1"/>
    <col min="7946" max="7946" width="10.6640625" style="2" customWidth="1"/>
    <col min="7947" max="7947" width="10.44140625" style="2" customWidth="1"/>
    <col min="7948" max="7948" width="9.109375" style="2"/>
    <col min="7949" max="7949" width="10.33203125" style="2" customWidth="1"/>
    <col min="7950" max="7950" width="9.109375" style="2"/>
    <col min="7951" max="7951" width="11" style="2" customWidth="1"/>
    <col min="7952" max="7952" width="11.88671875" style="2" customWidth="1"/>
    <col min="7953" max="7953" width="10.44140625" style="2" customWidth="1"/>
    <col min="7954" max="7954" width="13.109375" style="2" customWidth="1"/>
    <col min="7955" max="7955" width="52.109375" style="2" customWidth="1"/>
    <col min="7956" max="7956" width="12.44140625" style="2" customWidth="1"/>
    <col min="7957" max="7957" width="12.6640625" style="2" customWidth="1"/>
    <col min="7958" max="7958" width="13.5546875" style="2" bestFit="1" customWidth="1"/>
    <col min="7959" max="7959" width="12.109375" style="2" customWidth="1"/>
    <col min="7960" max="7960" width="13.33203125" style="2" customWidth="1"/>
    <col min="7961" max="7961" width="13.5546875" style="2" customWidth="1"/>
    <col min="7962" max="7962" width="12.33203125" style="2" customWidth="1"/>
    <col min="7963" max="7963" width="11.6640625" style="2" customWidth="1"/>
    <col min="7964" max="8190" width="9.109375" style="2"/>
    <col min="8191" max="8191" width="9.109375" style="2" customWidth="1"/>
    <col min="8192" max="8192" width="37.44140625" style="2" customWidth="1"/>
    <col min="8193" max="8194" width="9.109375" style="2" customWidth="1"/>
    <col min="8195" max="8195" width="10" style="2" customWidth="1"/>
    <col min="8196" max="8196" width="9.109375" style="2" customWidth="1"/>
    <col min="8197" max="8197" width="11.44140625" style="2" customWidth="1"/>
    <col min="8198" max="8198" width="10.109375" style="2" customWidth="1"/>
    <col min="8199" max="8199" width="9.88671875" style="2" customWidth="1"/>
    <col min="8200" max="8200" width="8.33203125" style="2" customWidth="1"/>
    <col min="8201" max="8201" width="11.33203125" style="2" customWidth="1"/>
    <col min="8202" max="8202" width="10.6640625" style="2" customWidth="1"/>
    <col min="8203" max="8203" width="10.44140625" style="2" customWidth="1"/>
    <col min="8204" max="8204" width="9.109375" style="2"/>
    <col min="8205" max="8205" width="10.33203125" style="2" customWidth="1"/>
    <col min="8206" max="8206" width="9.109375" style="2"/>
    <col min="8207" max="8207" width="11" style="2" customWidth="1"/>
    <col min="8208" max="8208" width="11.88671875" style="2" customWidth="1"/>
    <col min="8209" max="8209" width="10.44140625" style="2" customWidth="1"/>
    <col min="8210" max="8210" width="13.109375" style="2" customWidth="1"/>
    <col min="8211" max="8211" width="52.109375" style="2" customWidth="1"/>
    <col min="8212" max="8212" width="12.44140625" style="2" customWidth="1"/>
    <col min="8213" max="8213" width="12.6640625" style="2" customWidth="1"/>
    <col min="8214" max="8214" width="13.5546875" style="2" bestFit="1" customWidth="1"/>
    <col min="8215" max="8215" width="12.109375" style="2" customWidth="1"/>
    <col min="8216" max="8216" width="13.33203125" style="2" customWidth="1"/>
    <col min="8217" max="8217" width="13.5546875" style="2" customWidth="1"/>
    <col min="8218" max="8218" width="12.33203125" style="2" customWidth="1"/>
    <col min="8219" max="8219" width="11.6640625" style="2" customWidth="1"/>
    <col min="8220" max="8446" width="9.109375" style="2"/>
    <col min="8447" max="8447" width="9.109375" style="2" customWidth="1"/>
    <col min="8448" max="8448" width="37.44140625" style="2" customWidth="1"/>
    <col min="8449" max="8450" width="9.109375" style="2" customWidth="1"/>
    <col min="8451" max="8451" width="10" style="2" customWidth="1"/>
    <col min="8452" max="8452" width="9.109375" style="2" customWidth="1"/>
    <col min="8453" max="8453" width="11.44140625" style="2" customWidth="1"/>
    <col min="8454" max="8454" width="10.109375" style="2" customWidth="1"/>
    <col min="8455" max="8455" width="9.88671875" style="2" customWidth="1"/>
    <col min="8456" max="8456" width="8.33203125" style="2" customWidth="1"/>
    <col min="8457" max="8457" width="11.33203125" style="2" customWidth="1"/>
    <col min="8458" max="8458" width="10.6640625" style="2" customWidth="1"/>
    <col min="8459" max="8459" width="10.44140625" style="2" customWidth="1"/>
    <col min="8460" max="8460" width="9.109375" style="2"/>
    <col min="8461" max="8461" width="10.33203125" style="2" customWidth="1"/>
    <col min="8462" max="8462" width="9.109375" style="2"/>
    <col min="8463" max="8463" width="11" style="2" customWidth="1"/>
    <col min="8464" max="8464" width="11.88671875" style="2" customWidth="1"/>
    <col min="8465" max="8465" width="10.44140625" style="2" customWidth="1"/>
    <col min="8466" max="8466" width="13.109375" style="2" customWidth="1"/>
    <col min="8467" max="8467" width="52.109375" style="2" customWidth="1"/>
    <col min="8468" max="8468" width="12.44140625" style="2" customWidth="1"/>
    <col min="8469" max="8469" width="12.6640625" style="2" customWidth="1"/>
    <col min="8470" max="8470" width="13.5546875" style="2" bestFit="1" customWidth="1"/>
    <col min="8471" max="8471" width="12.109375" style="2" customWidth="1"/>
    <col min="8472" max="8472" width="13.33203125" style="2" customWidth="1"/>
    <col min="8473" max="8473" width="13.5546875" style="2" customWidth="1"/>
    <col min="8474" max="8474" width="12.33203125" style="2" customWidth="1"/>
    <col min="8475" max="8475" width="11.6640625" style="2" customWidth="1"/>
    <col min="8476" max="8702" width="9.109375" style="2"/>
    <col min="8703" max="8703" width="9.109375" style="2" customWidth="1"/>
    <col min="8704" max="8704" width="37.44140625" style="2" customWidth="1"/>
    <col min="8705" max="8706" width="9.109375" style="2" customWidth="1"/>
    <col min="8707" max="8707" width="10" style="2" customWidth="1"/>
    <col min="8708" max="8708" width="9.109375" style="2" customWidth="1"/>
    <col min="8709" max="8709" width="11.44140625" style="2" customWidth="1"/>
    <col min="8710" max="8710" width="10.109375" style="2" customWidth="1"/>
    <col min="8711" max="8711" width="9.88671875" style="2" customWidth="1"/>
    <col min="8712" max="8712" width="8.33203125" style="2" customWidth="1"/>
    <col min="8713" max="8713" width="11.33203125" style="2" customWidth="1"/>
    <col min="8714" max="8714" width="10.6640625" style="2" customWidth="1"/>
    <col min="8715" max="8715" width="10.44140625" style="2" customWidth="1"/>
    <col min="8716" max="8716" width="9.109375" style="2"/>
    <col min="8717" max="8717" width="10.33203125" style="2" customWidth="1"/>
    <col min="8718" max="8718" width="9.109375" style="2"/>
    <col min="8719" max="8719" width="11" style="2" customWidth="1"/>
    <col min="8720" max="8720" width="11.88671875" style="2" customWidth="1"/>
    <col min="8721" max="8721" width="10.44140625" style="2" customWidth="1"/>
    <col min="8722" max="8722" width="13.109375" style="2" customWidth="1"/>
    <col min="8723" max="8723" width="52.109375" style="2" customWidth="1"/>
    <col min="8724" max="8724" width="12.44140625" style="2" customWidth="1"/>
    <col min="8725" max="8725" width="12.6640625" style="2" customWidth="1"/>
    <col min="8726" max="8726" width="13.5546875" style="2" bestFit="1" customWidth="1"/>
    <col min="8727" max="8727" width="12.109375" style="2" customWidth="1"/>
    <col min="8728" max="8728" width="13.33203125" style="2" customWidth="1"/>
    <col min="8729" max="8729" width="13.5546875" style="2" customWidth="1"/>
    <col min="8730" max="8730" width="12.33203125" style="2" customWidth="1"/>
    <col min="8731" max="8731" width="11.6640625" style="2" customWidth="1"/>
    <col min="8732" max="8958" width="9.109375" style="2"/>
    <col min="8959" max="8959" width="9.109375" style="2" customWidth="1"/>
    <col min="8960" max="8960" width="37.44140625" style="2" customWidth="1"/>
    <col min="8961" max="8962" width="9.109375" style="2" customWidth="1"/>
    <col min="8963" max="8963" width="10" style="2" customWidth="1"/>
    <col min="8964" max="8964" width="9.109375" style="2" customWidth="1"/>
    <col min="8965" max="8965" width="11.44140625" style="2" customWidth="1"/>
    <col min="8966" max="8966" width="10.109375" style="2" customWidth="1"/>
    <col min="8967" max="8967" width="9.88671875" style="2" customWidth="1"/>
    <col min="8968" max="8968" width="8.33203125" style="2" customWidth="1"/>
    <col min="8969" max="8969" width="11.33203125" style="2" customWidth="1"/>
    <col min="8970" max="8970" width="10.6640625" style="2" customWidth="1"/>
    <col min="8971" max="8971" width="10.44140625" style="2" customWidth="1"/>
    <col min="8972" max="8972" width="9.109375" style="2"/>
    <col min="8973" max="8973" width="10.33203125" style="2" customWidth="1"/>
    <col min="8974" max="8974" width="9.109375" style="2"/>
    <col min="8975" max="8975" width="11" style="2" customWidth="1"/>
    <col min="8976" max="8976" width="11.88671875" style="2" customWidth="1"/>
    <col min="8977" max="8977" width="10.44140625" style="2" customWidth="1"/>
    <col min="8978" max="8978" width="13.109375" style="2" customWidth="1"/>
    <col min="8979" max="8979" width="52.109375" style="2" customWidth="1"/>
    <col min="8980" max="8980" width="12.44140625" style="2" customWidth="1"/>
    <col min="8981" max="8981" width="12.6640625" style="2" customWidth="1"/>
    <col min="8982" max="8982" width="13.5546875" style="2" bestFit="1" customWidth="1"/>
    <col min="8983" max="8983" width="12.109375" style="2" customWidth="1"/>
    <col min="8984" max="8984" width="13.33203125" style="2" customWidth="1"/>
    <col min="8985" max="8985" width="13.5546875" style="2" customWidth="1"/>
    <col min="8986" max="8986" width="12.33203125" style="2" customWidth="1"/>
    <col min="8987" max="8987" width="11.6640625" style="2" customWidth="1"/>
    <col min="8988" max="9214" width="9.109375" style="2"/>
    <col min="9215" max="9215" width="9.109375" style="2" customWidth="1"/>
    <col min="9216" max="9216" width="37.44140625" style="2" customWidth="1"/>
    <col min="9217" max="9218" width="9.109375" style="2" customWidth="1"/>
    <col min="9219" max="9219" width="10" style="2" customWidth="1"/>
    <col min="9220" max="9220" width="9.109375" style="2" customWidth="1"/>
    <col min="9221" max="9221" width="11.44140625" style="2" customWidth="1"/>
    <col min="9222" max="9222" width="10.109375" style="2" customWidth="1"/>
    <col min="9223" max="9223" width="9.88671875" style="2" customWidth="1"/>
    <col min="9224" max="9224" width="8.33203125" style="2" customWidth="1"/>
    <col min="9225" max="9225" width="11.33203125" style="2" customWidth="1"/>
    <col min="9226" max="9226" width="10.6640625" style="2" customWidth="1"/>
    <col min="9227" max="9227" width="10.44140625" style="2" customWidth="1"/>
    <col min="9228" max="9228" width="9.109375" style="2"/>
    <col min="9229" max="9229" width="10.33203125" style="2" customWidth="1"/>
    <col min="9230" max="9230" width="9.109375" style="2"/>
    <col min="9231" max="9231" width="11" style="2" customWidth="1"/>
    <col min="9232" max="9232" width="11.88671875" style="2" customWidth="1"/>
    <col min="9233" max="9233" width="10.44140625" style="2" customWidth="1"/>
    <col min="9234" max="9234" width="13.109375" style="2" customWidth="1"/>
    <col min="9235" max="9235" width="52.109375" style="2" customWidth="1"/>
    <col min="9236" max="9236" width="12.44140625" style="2" customWidth="1"/>
    <col min="9237" max="9237" width="12.6640625" style="2" customWidth="1"/>
    <col min="9238" max="9238" width="13.5546875" style="2" bestFit="1" customWidth="1"/>
    <col min="9239" max="9239" width="12.109375" style="2" customWidth="1"/>
    <col min="9240" max="9240" width="13.33203125" style="2" customWidth="1"/>
    <col min="9241" max="9241" width="13.5546875" style="2" customWidth="1"/>
    <col min="9242" max="9242" width="12.33203125" style="2" customWidth="1"/>
    <col min="9243" max="9243" width="11.6640625" style="2" customWidth="1"/>
    <col min="9244" max="9470" width="9.109375" style="2"/>
    <col min="9471" max="9471" width="9.109375" style="2" customWidth="1"/>
    <col min="9472" max="9472" width="37.44140625" style="2" customWidth="1"/>
    <col min="9473" max="9474" width="9.109375" style="2" customWidth="1"/>
    <col min="9475" max="9475" width="10" style="2" customWidth="1"/>
    <col min="9476" max="9476" width="9.109375" style="2" customWidth="1"/>
    <col min="9477" max="9477" width="11.44140625" style="2" customWidth="1"/>
    <col min="9478" max="9478" width="10.109375" style="2" customWidth="1"/>
    <col min="9479" max="9479" width="9.88671875" style="2" customWidth="1"/>
    <col min="9480" max="9480" width="8.33203125" style="2" customWidth="1"/>
    <col min="9481" max="9481" width="11.33203125" style="2" customWidth="1"/>
    <col min="9482" max="9482" width="10.6640625" style="2" customWidth="1"/>
    <col min="9483" max="9483" width="10.44140625" style="2" customWidth="1"/>
    <col min="9484" max="9484" width="9.109375" style="2"/>
    <col min="9485" max="9485" width="10.33203125" style="2" customWidth="1"/>
    <col min="9486" max="9486" width="9.109375" style="2"/>
    <col min="9487" max="9487" width="11" style="2" customWidth="1"/>
    <col min="9488" max="9488" width="11.88671875" style="2" customWidth="1"/>
    <col min="9489" max="9489" width="10.44140625" style="2" customWidth="1"/>
    <col min="9490" max="9490" width="13.109375" style="2" customWidth="1"/>
    <col min="9491" max="9491" width="52.109375" style="2" customWidth="1"/>
    <col min="9492" max="9492" width="12.44140625" style="2" customWidth="1"/>
    <col min="9493" max="9493" width="12.6640625" style="2" customWidth="1"/>
    <col min="9494" max="9494" width="13.5546875" style="2" bestFit="1" customWidth="1"/>
    <col min="9495" max="9495" width="12.109375" style="2" customWidth="1"/>
    <col min="9496" max="9496" width="13.33203125" style="2" customWidth="1"/>
    <col min="9497" max="9497" width="13.5546875" style="2" customWidth="1"/>
    <col min="9498" max="9498" width="12.33203125" style="2" customWidth="1"/>
    <col min="9499" max="9499" width="11.6640625" style="2" customWidth="1"/>
    <col min="9500" max="9726" width="9.109375" style="2"/>
    <col min="9727" max="9727" width="9.109375" style="2" customWidth="1"/>
    <col min="9728" max="9728" width="37.44140625" style="2" customWidth="1"/>
    <col min="9729" max="9730" width="9.109375" style="2" customWidth="1"/>
    <col min="9731" max="9731" width="10" style="2" customWidth="1"/>
    <col min="9732" max="9732" width="9.109375" style="2" customWidth="1"/>
    <col min="9733" max="9733" width="11.44140625" style="2" customWidth="1"/>
    <col min="9734" max="9734" width="10.109375" style="2" customWidth="1"/>
    <col min="9735" max="9735" width="9.88671875" style="2" customWidth="1"/>
    <col min="9736" max="9736" width="8.33203125" style="2" customWidth="1"/>
    <col min="9737" max="9737" width="11.33203125" style="2" customWidth="1"/>
    <col min="9738" max="9738" width="10.6640625" style="2" customWidth="1"/>
    <col min="9739" max="9739" width="10.44140625" style="2" customWidth="1"/>
    <col min="9740" max="9740" width="9.109375" style="2"/>
    <col min="9741" max="9741" width="10.33203125" style="2" customWidth="1"/>
    <col min="9742" max="9742" width="9.109375" style="2"/>
    <col min="9743" max="9743" width="11" style="2" customWidth="1"/>
    <col min="9744" max="9744" width="11.88671875" style="2" customWidth="1"/>
    <col min="9745" max="9745" width="10.44140625" style="2" customWidth="1"/>
    <col min="9746" max="9746" width="13.109375" style="2" customWidth="1"/>
    <col min="9747" max="9747" width="52.109375" style="2" customWidth="1"/>
    <col min="9748" max="9748" width="12.44140625" style="2" customWidth="1"/>
    <col min="9749" max="9749" width="12.6640625" style="2" customWidth="1"/>
    <col min="9750" max="9750" width="13.5546875" style="2" bestFit="1" customWidth="1"/>
    <col min="9751" max="9751" width="12.109375" style="2" customWidth="1"/>
    <col min="9752" max="9752" width="13.33203125" style="2" customWidth="1"/>
    <col min="9753" max="9753" width="13.5546875" style="2" customWidth="1"/>
    <col min="9754" max="9754" width="12.33203125" style="2" customWidth="1"/>
    <col min="9755" max="9755" width="11.6640625" style="2" customWidth="1"/>
    <col min="9756" max="9982" width="9.109375" style="2"/>
    <col min="9983" max="9983" width="9.109375" style="2" customWidth="1"/>
    <col min="9984" max="9984" width="37.44140625" style="2" customWidth="1"/>
    <col min="9985" max="9986" width="9.109375" style="2" customWidth="1"/>
    <col min="9987" max="9987" width="10" style="2" customWidth="1"/>
    <col min="9988" max="9988" width="9.109375" style="2" customWidth="1"/>
    <col min="9989" max="9989" width="11.44140625" style="2" customWidth="1"/>
    <col min="9990" max="9990" width="10.109375" style="2" customWidth="1"/>
    <col min="9991" max="9991" width="9.88671875" style="2" customWidth="1"/>
    <col min="9992" max="9992" width="8.33203125" style="2" customWidth="1"/>
    <col min="9993" max="9993" width="11.33203125" style="2" customWidth="1"/>
    <col min="9994" max="9994" width="10.6640625" style="2" customWidth="1"/>
    <col min="9995" max="9995" width="10.44140625" style="2" customWidth="1"/>
    <col min="9996" max="9996" width="9.109375" style="2"/>
    <col min="9997" max="9997" width="10.33203125" style="2" customWidth="1"/>
    <col min="9998" max="9998" width="9.109375" style="2"/>
    <col min="9999" max="9999" width="11" style="2" customWidth="1"/>
    <col min="10000" max="10000" width="11.88671875" style="2" customWidth="1"/>
    <col min="10001" max="10001" width="10.44140625" style="2" customWidth="1"/>
    <col min="10002" max="10002" width="13.109375" style="2" customWidth="1"/>
    <col min="10003" max="10003" width="52.109375" style="2" customWidth="1"/>
    <col min="10004" max="10004" width="12.44140625" style="2" customWidth="1"/>
    <col min="10005" max="10005" width="12.6640625" style="2" customWidth="1"/>
    <col min="10006" max="10006" width="13.5546875" style="2" bestFit="1" customWidth="1"/>
    <col min="10007" max="10007" width="12.109375" style="2" customWidth="1"/>
    <col min="10008" max="10008" width="13.33203125" style="2" customWidth="1"/>
    <col min="10009" max="10009" width="13.5546875" style="2" customWidth="1"/>
    <col min="10010" max="10010" width="12.33203125" style="2" customWidth="1"/>
    <col min="10011" max="10011" width="11.6640625" style="2" customWidth="1"/>
    <col min="10012" max="10238" width="9.109375" style="2"/>
    <col min="10239" max="10239" width="9.109375" style="2" customWidth="1"/>
    <col min="10240" max="10240" width="37.44140625" style="2" customWidth="1"/>
    <col min="10241" max="10242" width="9.109375" style="2" customWidth="1"/>
    <col min="10243" max="10243" width="10" style="2" customWidth="1"/>
    <col min="10244" max="10244" width="9.109375" style="2" customWidth="1"/>
    <col min="10245" max="10245" width="11.44140625" style="2" customWidth="1"/>
    <col min="10246" max="10246" width="10.109375" style="2" customWidth="1"/>
    <col min="10247" max="10247" width="9.88671875" style="2" customWidth="1"/>
    <col min="10248" max="10248" width="8.33203125" style="2" customWidth="1"/>
    <col min="10249" max="10249" width="11.33203125" style="2" customWidth="1"/>
    <col min="10250" max="10250" width="10.6640625" style="2" customWidth="1"/>
    <col min="10251" max="10251" width="10.44140625" style="2" customWidth="1"/>
    <col min="10252" max="10252" width="9.109375" style="2"/>
    <col min="10253" max="10253" width="10.33203125" style="2" customWidth="1"/>
    <col min="10254" max="10254" width="9.109375" style="2"/>
    <col min="10255" max="10255" width="11" style="2" customWidth="1"/>
    <col min="10256" max="10256" width="11.88671875" style="2" customWidth="1"/>
    <col min="10257" max="10257" width="10.44140625" style="2" customWidth="1"/>
    <col min="10258" max="10258" width="13.109375" style="2" customWidth="1"/>
    <col min="10259" max="10259" width="52.109375" style="2" customWidth="1"/>
    <col min="10260" max="10260" width="12.44140625" style="2" customWidth="1"/>
    <col min="10261" max="10261" width="12.6640625" style="2" customWidth="1"/>
    <col min="10262" max="10262" width="13.5546875" style="2" bestFit="1" customWidth="1"/>
    <col min="10263" max="10263" width="12.109375" style="2" customWidth="1"/>
    <col min="10264" max="10264" width="13.33203125" style="2" customWidth="1"/>
    <col min="10265" max="10265" width="13.5546875" style="2" customWidth="1"/>
    <col min="10266" max="10266" width="12.33203125" style="2" customWidth="1"/>
    <col min="10267" max="10267" width="11.6640625" style="2" customWidth="1"/>
    <col min="10268" max="10494" width="9.109375" style="2"/>
    <col min="10495" max="10495" width="9.109375" style="2" customWidth="1"/>
    <col min="10496" max="10496" width="37.44140625" style="2" customWidth="1"/>
    <col min="10497" max="10498" width="9.109375" style="2" customWidth="1"/>
    <col min="10499" max="10499" width="10" style="2" customWidth="1"/>
    <col min="10500" max="10500" width="9.109375" style="2" customWidth="1"/>
    <col min="10501" max="10501" width="11.44140625" style="2" customWidth="1"/>
    <col min="10502" max="10502" width="10.109375" style="2" customWidth="1"/>
    <col min="10503" max="10503" width="9.88671875" style="2" customWidth="1"/>
    <col min="10504" max="10504" width="8.33203125" style="2" customWidth="1"/>
    <col min="10505" max="10505" width="11.33203125" style="2" customWidth="1"/>
    <col min="10506" max="10506" width="10.6640625" style="2" customWidth="1"/>
    <col min="10507" max="10507" width="10.44140625" style="2" customWidth="1"/>
    <col min="10508" max="10508" width="9.109375" style="2"/>
    <col min="10509" max="10509" width="10.33203125" style="2" customWidth="1"/>
    <col min="10510" max="10510" width="9.109375" style="2"/>
    <col min="10511" max="10511" width="11" style="2" customWidth="1"/>
    <col min="10512" max="10512" width="11.88671875" style="2" customWidth="1"/>
    <col min="10513" max="10513" width="10.44140625" style="2" customWidth="1"/>
    <col min="10514" max="10514" width="13.109375" style="2" customWidth="1"/>
    <col min="10515" max="10515" width="52.109375" style="2" customWidth="1"/>
    <col min="10516" max="10516" width="12.44140625" style="2" customWidth="1"/>
    <col min="10517" max="10517" width="12.6640625" style="2" customWidth="1"/>
    <col min="10518" max="10518" width="13.5546875" style="2" bestFit="1" customWidth="1"/>
    <col min="10519" max="10519" width="12.109375" style="2" customWidth="1"/>
    <col min="10520" max="10520" width="13.33203125" style="2" customWidth="1"/>
    <col min="10521" max="10521" width="13.5546875" style="2" customWidth="1"/>
    <col min="10522" max="10522" width="12.33203125" style="2" customWidth="1"/>
    <col min="10523" max="10523" width="11.6640625" style="2" customWidth="1"/>
    <col min="10524" max="10750" width="9.109375" style="2"/>
    <col min="10751" max="10751" width="9.109375" style="2" customWidth="1"/>
    <col min="10752" max="10752" width="37.44140625" style="2" customWidth="1"/>
    <col min="10753" max="10754" width="9.109375" style="2" customWidth="1"/>
    <col min="10755" max="10755" width="10" style="2" customWidth="1"/>
    <col min="10756" max="10756" width="9.109375" style="2" customWidth="1"/>
    <col min="10757" max="10757" width="11.44140625" style="2" customWidth="1"/>
    <col min="10758" max="10758" width="10.109375" style="2" customWidth="1"/>
    <col min="10759" max="10759" width="9.88671875" style="2" customWidth="1"/>
    <col min="10760" max="10760" width="8.33203125" style="2" customWidth="1"/>
    <col min="10761" max="10761" width="11.33203125" style="2" customWidth="1"/>
    <col min="10762" max="10762" width="10.6640625" style="2" customWidth="1"/>
    <col min="10763" max="10763" width="10.44140625" style="2" customWidth="1"/>
    <col min="10764" max="10764" width="9.109375" style="2"/>
    <col min="10765" max="10765" width="10.33203125" style="2" customWidth="1"/>
    <col min="10766" max="10766" width="9.109375" style="2"/>
    <col min="10767" max="10767" width="11" style="2" customWidth="1"/>
    <col min="10768" max="10768" width="11.88671875" style="2" customWidth="1"/>
    <col min="10769" max="10769" width="10.44140625" style="2" customWidth="1"/>
    <col min="10770" max="10770" width="13.109375" style="2" customWidth="1"/>
    <col min="10771" max="10771" width="52.109375" style="2" customWidth="1"/>
    <col min="10772" max="10772" width="12.44140625" style="2" customWidth="1"/>
    <col min="10773" max="10773" width="12.6640625" style="2" customWidth="1"/>
    <col min="10774" max="10774" width="13.5546875" style="2" bestFit="1" customWidth="1"/>
    <col min="10775" max="10775" width="12.109375" style="2" customWidth="1"/>
    <col min="10776" max="10776" width="13.33203125" style="2" customWidth="1"/>
    <col min="10777" max="10777" width="13.5546875" style="2" customWidth="1"/>
    <col min="10778" max="10778" width="12.33203125" style="2" customWidth="1"/>
    <col min="10779" max="10779" width="11.6640625" style="2" customWidth="1"/>
    <col min="10780" max="11006" width="9.109375" style="2"/>
    <col min="11007" max="11007" width="9.109375" style="2" customWidth="1"/>
    <col min="11008" max="11008" width="37.44140625" style="2" customWidth="1"/>
    <col min="11009" max="11010" width="9.109375" style="2" customWidth="1"/>
    <col min="11011" max="11011" width="10" style="2" customWidth="1"/>
    <col min="11012" max="11012" width="9.109375" style="2" customWidth="1"/>
    <col min="11013" max="11013" width="11.44140625" style="2" customWidth="1"/>
    <col min="11014" max="11014" width="10.109375" style="2" customWidth="1"/>
    <col min="11015" max="11015" width="9.88671875" style="2" customWidth="1"/>
    <col min="11016" max="11016" width="8.33203125" style="2" customWidth="1"/>
    <col min="11017" max="11017" width="11.33203125" style="2" customWidth="1"/>
    <col min="11018" max="11018" width="10.6640625" style="2" customWidth="1"/>
    <col min="11019" max="11019" width="10.44140625" style="2" customWidth="1"/>
    <col min="11020" max="11020" width="9.109375" style="2"/>
    <col min="11021" max="11021" width="10.33203125" style="2" customWidth="1"/>
    <col min="11022" max="11022" width="9.109375" style="2"/>
    <col min="11023" max="11023" width="11" style="2" customWidth="1"/>
    <col min="11024" max="11024" width="11.88671875" style="2" customWidth="1"/>
    <col min="11025" max="11025" width="10.44140625" style="2" customWidth="1"/>
    <col min="11026" max="11026" width="13.109375" style="2" customWidth="1"/>
    <col min="11027" max="11027" width="52.109375" style="2" customWidth="1"/>
    <col min="11028" max="11028" width="12.44140625" style="2" customWidth="1"/>
    <col min="11029" max="11029" width="12.6640625" style="2" customWidth="1"/>
    <col min="11030" max="11030" width="13.5546875" style="2" bestFit="1" customWidth="1"/>
    <col min="11031" max="11031" width="12.109375" style="2" customWidth="1"/>
    <col min="11032" max="11032" width="13.33203125" style="2" customWidth="1"/>
    <col min="11033" max="11033" width="13.5546875" style="2" customWidth="1"/>
    <col min="11034" max="11034" width="12.33203125" style="2" customWidth="1"/>
    <col min="11035" max="11035" width="11.6640625" style="2" customWidth="1"/>
    <col min="11036" max="11262" width="9.109375" style="2"/>
    <col min="11263" max="11263" width="9.109375" style="2" customWidth="1"/>
    <col min="11264" max="11264" width="37.44140625" style="2" customWidth="1"/>
    <col min="11265" max="11266" width="9.109375" style="2" customWidth="1"/>
    <col min="11267" max="11267" width="10" style="2" customWidth="1"/>
    <col min="11268" max="11268" width="9.109375" style="2" customWidth="1"/>
    <col min="11269" max="11269" width="11.44140625" style="2" customWidth="1"/>
    <col min="11270" max="11270" width="10.109375" style="2" customWidth="1"/>
    <col min="11271" max="11271" width="9.88671875" style="2" customWidth="1"/>
    <col min="11272" max="11272" width="8.33203125" style="2" customWidth="1"/>
    <col min="11273" max="11273" width="11.33203125" style="2" customWidth="1"/>
    <col min="11274" max="11274" width="10.6640625" style="2" customWidth="1"/>
    <col min="11275" max="11275" width="10.44140625" style="2" customWidth="1"/>
    <col min="11276" max="11276" width="9.109375" style="2"/>
    <col min="11277" max="11277" width="10.33203125" style="2" customWidth="1"/>
    <col min="11278" max="11278" width="9.109375" style="2"/>
    <col min="11279" max="11279" width="11" style="2" customWidth="1"/>
    <col min="11280" max="11280" width="11.88671875" style="2" customWidth="1"/>
    <col min="11281" max="11281" width="10.44140625" style="2" customWidth="1"/>
    <col min="11282" max="11282" width="13.109375" style="2" customWidth="1"/>
    <col min="11283" max="11283" width="52.109375" style="2" customWidth="1"/>
    <col min="11284" max="11284" width="12.44140625" style="2" customWidth="1"/>
    <col min="11285" max="11285" width="12.6640625" style="2" customWidth="1"/>
    <col min="11286" max="11286" width="13.5546875" style="2" bestFit="1" customWidth="1"/>
    <col min="11287" max="11287" width="12.109375" style="2" customWidth="1"/>
    <col min="11288" max="11288" width="13.33203125" style="2" customWidth="1"/>
    <col min="11289" max="11289" width="13.5546875" style="2" customWidth="1"/>
    <col min="11290" max="11290" width="12.33203125" style="2" customWidth="1"/>
    <col min="11291" max="11291" width="11.6640625" style="2" customWidth="1"/>
    <col min="11292" max="11518" width="9.109375" style="2"/>
    <col min="11519" max="11519" width="9.109375" style="2" customWidth="1"/>
    <col min="11520" max="11520" width="37.44140625" style="2" customWidth="1"/>
    <col min="11521" max="11522" width="9.109375" style="2" customWidth="1"/>
    <col min="11523" max="11523" width="10" style="2" customWidth="1"/>
    <col min="11524" max="11524" width="9.109375" style="2" customWidth="1"/>
    <col min="11525" max="11525" width="11.44140625" style="2" customWidth="1"/>
    <col min="11526" max="11526" width="10.109375" style="2" customWidth="1"/>
    <col min="11527" max="11527" width="9.88671875" style="2" customWidth="1"/>
    <col min="11528" max="11528" width="8.33203125" style="2" customWidth="1"/>
    <col min="11529" max="11529" width="11.33203125" style="2" customWidth="1"/>
    <col min="11530" max="11530" width="10.6640625" style="2" customWidth="1"/>
    <col min="11531" max="11531" width="10.44140625" style="2" customWidth="1"/>
    <col min="11532" max="11532" width="9.109375" style="2"/>
    <col min="11533" max="11533" width="10.33203125" style="2" customWidth="1"/>
    <col min="11534" max="11534" width="9.109375" style="2"/>
    <col min="11535" max="11535" width="11" style="2" customWidth="1"/>
    <col min="11536" max="11536" width="11.88671875" style="2" customWidth="1"/>
    <col min="11537" max="11537" width="10.44140625" style="2" customWidth="1"/>
    <col min="11538" max="11538" width="13.109375" style="2" customWidth="1"/>
    <col min="11539" max="11539" width="52.109375" style="2" customWidth="1"/>
    <col min="11540" max="11540" width="12.44140625" style="2" customWidth="1"/>
    <col min="11541" max="11541" width="12.6640625" style="2" customWidth="1"/>
    <col min="11542" max="11542" width="13.5546875" style="2" bestFit="1" customWidth="1"/>
    <col min="11543" max="11543" width="12.109375" style="2" customWidth="1"/>
    <col min="11544" max="11544" width="13.33203125" style="2" customWidth="1"/>
    <col min="11545" max="11545" width="13.5546875" style="2" customWidth="1"/>
    <col min="11546" max="11546" width="12.33203125" style="2" customWidth="1"/>
    <col min="11547" max="11547" width="11.6640625" style="2" customWidth="1"/>
    <col min="11548" max="11774" width="9.109375" style="2"/>
    <col min="11775" max="11775" width="9.109375" style="2" customWidth="1"/>
    <col min="11776" max="11776" width="37.44140625" style="2" customWidth="1"/>
    <col min="11777" max="11778" width="9.109375" style="2" customWidth="1"/>
    <col min="11779" max="11779" width="10" style="2" customWidth="1"/>
    <col min="11780" max="11780" width="9.109375" style="2" customWidth="1"/>
    <col min="11781" max="11781" width="11.44140625" style="2" customWidth="1"/>
    <col min="11782" max="11782" width="10.109375" style="2" customWidth="1"/>
    <col min="11783" max="11783" width="9.88671875" style="2" customWidth="1"/>
    <col min="11784" max="11784" width="8.33203125" style="2" customWidth="1"/>
    <col min="11785" max="11785" width="11.33203125" style="2" customWidth="1"/>
    <col min="11786" max="11786" width="10.6640625" style="2" customWidth="1"/>
    <col min="11787" max="11787" width="10.44140625" style="2" customWidth="1"/>
    <col min="11788" max="11788" width="9.109375" style="2"/>
    <col min="11789" max="11789" width="10.33203125" style="2" customWidth="1"/>
    <col min="11790" max="11790" width="9.109375" style="2"/>
    <col min="11791" max="11791" width="11" style="2" customWidth="1"/>
    <col min="11792" max="11792" width="11.88671875" style="2" customWidth="1"/>
    <col min="11793" max="11793" width="10.44140625" style="2" customWidth="1"/>
    <col min="11794" max="11794" width="13.109375" style="2" customWidth="1"/>
    <col min="11795" max="11795" width="52.109375" style="2" customWidth="1"/>
    <col min="11796" max="11796" width="12.44140625" style="2" customWidth="1"/>
    <col min="11797" max="11797" width="12.6640625" style="2" customWidth="1"/>
    <col min="11798" max="11798" width="13.5546875" style="2" bestFit="1" customWidth="1"/>
    <col min="11799" max="11799" width="12.109375" style="2" customWidth="1"/>
    <col min="11800" max="11800" width="13.33203125" style="2" customWidth="1"/>
    <col min="11801" max="11801" width="13.5546875" style="2" customWidth="1"/>
    <col min="11802" max="11802" width="12.33203125" style="2" customWidth="1"/>
    <col min="11803" max="11803" width="11.6640625" style="2" customWidth="1"/>
    <col min="11804" max="12030" width="9.109375" style="2"/>
    <col min="12031" max="12031" width="9.109375" style="2" customWidth="1"/>
    <col min="12032" max="12032" width="37.44140625" style="2" customWidth="1"/>
    <col min="12033" max="12034" width="9.109375" style="2" customWidth="1"/>
    <col min="12035" max="12035" width="10" style="2" customWidth="1"/>
    <col min="12036" max="12036" width="9.109375" style="2" customWidth="1"/>
    <col min="12037" max="12037" width="11.44140625" style="2" customWidth="1"/>
    <col min="12038" max="12038" width="10.109375" style="2" customWidth="1"/>
    <col min="12039" max="12039" width="9.88671875" style="2" customWidth="1"/>
    <col min="12040" max="12040" width="8.33203125" style="2" customWidth="1"/>
    <col min="12041" max="12041" width="11.33203125" style="2" customWidth="1"/>
    <col min="12042" max="12042" width="10.6640625" style="2" customWidth="1"/>
    <col min="12043" max="12043" width="10.44140625" style="2" customWidth="1"/>
    <col min="12044" max="12044" width="9.109375" style="2"/>
    <col min="12045" max="12045" width="10.33203125" style="2" customWidth="1"/>
    <col min="12046" max="12046" width="9.109375" style="2"/>
    <col min="12047" max="12047" width="11" style="2" customWidth="1"/>
    <col min="12048" max="12048" width="11.88671875" style="2" customWidth="1"/>
    <col min="12049" max="12049" width="10.44140625" style="2" customWidth="1"/>
    <col min="12050" max="12050" width="13.109375" style="2" customWidth="1"/>
    <col min="12051" max="12051" width="52.109375" style="2" customWidth="1"/>
    <col min="12052" max="12052" width="12.44140625" style="2" customWidth="1"/>
    <col min="12053" max="12053" width="12.6640625" style="2" customWidth="1"/>
    <col min="12054" max="12054" width="13.5546875" style="2" bestFit="1" customWidth="1"/>
    <col min="12055" max="12055" width="12.109375" style="2" customWidth="1"/>
    <col min="12056" max="12056" width="13.33203125" style="2" customWidth="1"/>
    <col min="12057" max="12057" width="13.5546875" style="2" customWidth="1"/>
    <col min="12058" max="12058" width="12.33203125" style="2" customWidth="1"/>
    <col min="12059" max="12059" width="11.6640625" style="2" customWidth="1"/>
    <col min="12060" max="12286" width="9.109375" style="2"/>
    <col min="12287" max="12287" width="9.109375" style="2" customWidth="1"/>
    <col min="12288" max="12288" width="37.44140625" style="2" customWidth="1"/>
    <col min="12289" max="12290" width="9.109375" style="2" customWidth="1"/>
    <col min="12291" max="12291" width="10" style="2" customWidth="1"/>
    <col min="12292" max="12292" width="9.109375" style="2" customWidth="1"/>
    <col min="12293" max="12293" width="11.44140625" style="2" customWidth="1"/>
    <col min="12294" max="12294" width="10.109375" style="2" customWidth="1"/>
    <col min="12295" max="12295" width="9.88671875" style="2" customWidth="1"/>
    <col min="12296" max="12296" width="8.33203125" style="2" customWidth="1"/>
    <col min="12297" max="12297" width="11.33203125" style="2" customWidth="1"/>
    <col min="12298" max="12298" width="10.6640625" style="2" customWidth="1"/>
    <col min="12299" max="12299" width="10.44140625" style="2" customWidth="1"/>
    <col min="12300" max="12300" width="9.109375" style="2"/>
    <col min="12301" max="12301" width="10.33203125" style="2" customWidth="1"/>
    <col min="12302" max="12302" width="9.109375" style="2"/>
    <col min="12303" max="12303" width="11" style="2" customWidth="1"/>
    <col min="12304" max="12304" width="11.88671875" style="2" customWidth="1"/>
    <col min="12305" max="12305" width="10.44140625" style="2" customWidth="1"/>
    <col min="12306" max="12306" width="13.109375" style="2" customWidth="1"/>
    <col min="12307" max="12307" width="52.109375" style="2" customWidth="1"/>
    <col min="12308" max="12308" width="12.44140625" style="2" customWidth="1"/>
    <col min="12309" max="12309" width="12.6640625" style="2" customWidth="1"/>
    <col min="12310" max="12310" width="13.5546875" style="2" bestFit="1" customWidth="1"/>
    <col min="12311" max="12311" width="12.109375" style="2" customWidth="1"/>
    <col min="12312" max="12312" width="13.33203125" style="2" customWidth="1"/>
    <col min="12313" max="12313" width="13.5546875" style="2" customWidth="1"/>
    <col min="12314" max="12314" width="12.33203125" style="2" customWidth="1"/>
    <col min="12315" max="12315" width="11.6640625" style="2" customWidth="1"/>
    <col min="12316" max="12542" width="9.109375" style="2"/>
    <col min="12543" max="12543" width="9.109375" style="2" customWidth="1"/>
    <col min="12544" max="12544" width="37.44140625" style="2" customWidth="1"/>
    <col min="12545" max="12546" width="9.109375" style="2" customWidth="1"/>
    <col min="12547" max="12547" width="10" style="2" customWidth="1"/>
    <col min="12548" max="12548" width="9.109375" style="2" customWidth="1"/>
    <col min="12549" max="12549" width="11.44140625" style="2" customWidth="1"/>
    <col min="12550" max="12550" width="10.109375" style="2" customWidth="1"/>
    <col min="12551" max="12551" width="9.88671875" style="2" customWidth="1"/>
    <col min="12552" max="12552" width="8.33203125" style="2" customWidth="1"/>
    <col min="12553" max="12553" width="11.33203125" style="2" customWidth="1"/>
    <col min="12554" max="12554" width="10.6640625" style="2" customWidth="1"/>
    <col min="12555" max="12555" width="10.44140625" style="2" customWidth="1"/>
    <col min="12556" max="12556" width="9.109375" style="2"/>
    <col min="12557" max="12557" width="10.33203125" style="2" customWidth="1"/>
    <col min="12558" max="12558" width="9.109375" style="2"/>
    <col min="12559" max="12559" width="11" style="2" customWidth="1"/>
    <col min="12560" max="12560" width="11.88671875" style="2" customWidth="1"/>
    <col min="12561" max="12561" width="10.44140625" style="2" customWidth="1"/>
    <col min="12562" max="12562" width="13.109375" style="2" customWidth="1"/>
    <col min="12563" max="12563" width="52.109375" style="2" customWidth="1"/>
    <col min="12564" max="12564" width="12.44140625" style="2" customWidth="1"/>
    <col min="12565" max="12565" width="12.6640625" style="2" customWidth="1"/>
    <col min="12566" max="12566" width="13.5546875" style="2" bestFit="1" customWidth="1"/>
    <col min="12567" max="12567" width="12.109375" style="2" customWidth="1"/>
    <col min="12568" max="12568" width="13.33203125" style="2" customWidth="1"/>
    <col min="12569" max="12569" width="13.5546875" style="2" customWidth="1"/>
    <col min="12570" max="12570" width="12.33203125" style="2" customWidth="1"/>
    <col min="12571" max="12571" width="11.6640625" style="2" customWidth="1"/>
    <col min="12572" max="12798" width="9.109375" style="2"/>
    <col min="12799" max="12799" width="9.109375" style="2" customWidth="1"/>
    <col min="12800" max="12800" width="37.44140625" style="2" customWidth="1"/>
    <col min="12801" max="12802" width="9.109375" style="2" customWidth="1"/>
    <col min="12803" max="12803" width="10" style="2" customWidth="1"/>
    <col min="12804" max="12804" width="9.109375" style="2" customWidth="1"/>
    <col min="12805" max="12805" width="11.44140625" style="2" customWidth="1"/>
    <col min="12806" max="12806" width="10.109375" style="2" customWidth="1"/>
    <col min="12807" max="12807" width="9.88671875" style="2" customWidth="1"/>
    <col min="12808" max="12808" width="8.33203125" style="2" customWidth="1"/>
    <col min="12809" max="12809" width="11.33203125" style="2" customWidth="1"/>
    <col min="12810" max="12810" width="10.6640625" style="2" customWidth="1"/>
    <col min="12811" max="12811" width="10.44140625" style="2" customWidth="1"/>
    <col min="12812" max="12812" width="9.109375" style="2"/>
    <col min="12813" max="12813" width="10.33203125" style="2" customWidth="1"/>
    <col min="12814" max="12814" width="9.109375" style="2"/>
    <col min="12815" max="12815" width="11" style="2" customWidth="1"/>
    <col min="12816" max="12816" width="11.88671875" style="2" customWidth="1"/>
    <col min="12817" max="12817" width="10.44140625" style="2" customWidth="1"/>
    <col min="12818" max="12818" width="13.109375" style="2" customWidth="1"/>
    <col min="12819" max="12819" width="52.109375" style="2" customWidth="1"/>
    <col min="12820" max="12820" width="12.44140625" style="2" customWidth="1"/>
    <col min="12821" max="12821" width="12.6640625" style="2" customWidth="1"/>
    <col min="12822" max="12822" width="13.5546875" style="2" bestFit="1" customWidth="1"/>
    <col min="12823" max="12823" width="12.109375" style="2" customWidth="1"/>
    <col min="12824" max="12824" width="13.33203125" style="2" customWidth="1"/>
    <col min="12825" max="12825" width="13.5546875" style="2" customWidth="1"/>
    <col min="12826" max="12826" width="12.33203125" style="2" customWidth="1"/>
    <col min="12827" max="12827" width="11.6640625" style="2" customWidth="1"/>
    <col min="12828" max="13054" width="9.109375" style="2"/>
    <col min="13055" max="13055" width="9.109375" style="2" customWidth="1"/>
    <col min="13056" max="13056" width="37.44140625" style="2" customWidth="1"/>
    <col min="13057" max="13058" width="9.109375" style="2" customWidth="1"/>
    <col min="13059" max="13059" width="10" style="2" customWidth="1"/>
    <col min="13060" max="13060" width="9.109375" style="2" customWidth="1"/>
    <col min="13061" max="13061" width="11.44140625" style="2" customWidth="1"/>
    <col min="13062" max="13062" width="10.109375" style="2" customWidth="1"/>
    <col min="13063" max="13063" width="9.88671875" style="2" customWidth="1"/>
    <col min="13064" max="13064" width="8.33203125" style="2" customWidth="1"/>
    <col min="13065" max="13065" width="11.33203125" style="2" customWidth="1"/>
    <col min="13066" max="13066" width="10.6640625" style="2" customWidth="1"/>
    <col min="13067" max="13067" width="10.44140625" style="2" customWidth="1"/>
    <col min="13068" max="13068" width="9.109375" style="2"/>
    <col min="13069" max="13069" width="10.33203125" style="2" customWidth="1"/>
    <col min="13070" max="13070" width="9.109375" style="2"/>
    <col min="13071" max="13071" width="11" style="2" customWidth="1"/>
    <col min="13072" max="13072" width="11.88671875" style="2" customWidth="1"/>
    <col min="13073" max="13073" width="10.44140625" style="2" customWidth="1"/>
    <col min="13074" max="13074" width="13.109375" style="2" customWidth="1"/>
    <col min="13075" max="13075" width="52.109375" style="2" customWidth="1"/>
    <col min="13076" max="13076" width="12.44140625" style="2" customWidth="1"/>
    <col min="13077" max="13077" width="12.6640625" style="2" customWidth="1"/>
    <col min="13078" max="13078" width="13.5546875" style="2" bestFit="1" customWidth="1"/>
    <col min="13079" max="13079" width="12.109375" style="2" customWidth="1"/>
    <col min="13080" max="13080" width="13.33203125" style="2" customWidth="1"/>
    <col min="13081" max="13081" width="13.5546875" style="2" customWidth="1"/>
    <col min="13082" max="13082" width="12.33203125" style="2" customWidth="1"/>
    <col min="13083" max="13083" width="11.6640625" style="2" customWidth="1"/>
    <col min="13084" max="13310" width="9.109375" style="2"/>
    <col min="13311" max="13311" width="9.109375" style="2" customWidth="1"/>
    <col min="13312" max="13312" width="37.44140625" style="2" customWidth="1"/>
    <col min="13313" max="13314" width="9.109375" style="2" customWidth="1"/>
    <col min="13315" max="13315" width="10" style="2" customWidth="1"/>
    <col min="13316" max="13316" width="9.109375" style="2" customWidth="1"/>
    <col min="13317" max="13317" width="11.44140625" style="2" customWidth="1"/>
    <col min="13318" max="13318" width="10.109375" style="2" customWidth="1"/>
    <col min="13319" max="13319" width="9.88671875" style="2" customWidth="1"/>
    <col min="13320" max="13320" width="8.33203125" style="2" customWidth="1"/>
    <col min="13321" max="13321" width="11.33203125" style="2" customWidth="1"/>
    <col min="13322" max="13322" width="10.6640625" style="2" customWidth="1"/>
    <col min="13323" max="13323" width="10.44140625" style="2" customWidth="1"/>
    <col min="13324" max="13324" width="9.109375" style="2"/>
    <col min="13325" max="13325" width="10.33203125" style="2" customWidth="1"/>
    <col min="13326" max="13326" width="9.109375" style="2"/>
    <col min="13327" max="13327" width="11" style="2" customWidth="1"/>
    <col min="13328" max="13328" width="11.88671875" style="2" customWidth="1"/>
    <col min="13329" max="13329" width="10.44140625" style="2" customWidth="1"/>
    <col min="13330" max="13330" width="13.109375" style="2" customWidth="1"/>
    <col min="13331" max="13331" width="52.109375" style="2" customWidth="1"/>
    <col min="13332" max="13332" width="12.44140625" style="2" customWidth="1"/>
    <col min="13333" max="13333" width="12.6640625" style="2" customWidth="1"/>
    <col min="13334" max="13334" width="13.5546875" style="2" bestFit="1" customWidth="1"/>
    <col min="13335" max="13335" width="12.109375" style="2" customWidth="1"/>
    <col min="13336" max="13336" width="13.33203125" style="2" customWidth="1"/>
    <col min="13337" max="13337" width="13.5546875" style="2" customWidth="1"/>
    <col min="13338" max="13338" width="12.33203125" style="2" customWidth="1"/>
    <col min="13339" max="13339" width="11.6640625" style="2" customWidth="1"/>
    <col min="13340" max="13566" width="9.109375" style="2"/>
    <col min="13567" max="13567" width="9.109375" style="2" customWidth="1"/>
    <col min="13568" max="13568" width="37.44140625" style="2" customWidth="1"/>
    <col min="13569" max="13570" width="9.109375" style="2" customWidth="1"/>
    <col min="13571" max="13571" width="10" style="2" customWidth="1"/>
    <col min="13572" max="13572" width="9.109375" style="2" customWidth="1"/>
    <col min="13573" max="13573" width="11.44140625" style="2" customWidth="1"/>
    <col min="13574" max="13574" width="10.109375" style="2" customWidth="1"/>
    <col min="13575" max="13575" width="9.88671875" style="2" customWidth="1"/>
    <col min="13576" max="13576" width="8.33203125" style="2" customWidth="1"/>
    <col min="13577" max="13577" width="11.33203125" style="2" customWidth="1"/>
    <col min="13578" max="13578" width="10.6640625" style="2" customWidth="1"/>
    <col min="13579" max="13579" width="10.44140625" style="2" customWidth="1"/>
    <col min="13580" max="13580" width="9.109375" style="2"/>
    <col min="13581" max="13581" width="10.33203125" style="2" customWidth="1"/>
    <col min="13582" max="13582" width="9.109375" style="2"/>
    <col min="13583" max="13583" width="11" style="2" customWidth="1"/>
    <col min="13584" max="13584" width="11.88671875" style="2" customWidth="1"/>
    <col min="13585" max="13585" width="10.44140625" style="2" customWidth="1"/>
    <col min="13586" max="13586" width="13.109375" style="2" customWidth="1"/>
    <col min="13587" max="13587" width="52.109375" style="2" customWidth="1"/>
    <col min="13588" max="13588" width="12.44140625" style="2" customWidth="1"/>
    <col min="13589" max="13589" width="12.6640625" style="2" customWidth="1"/>
    <col min="13590" max="13590" width="13.5546875" style="2" bestFit="1" customWidth="1"/>
    <col min="13591" max="13591" width="12.109375" style="2" customWidth="1"/>
    <col min="13592" max="13592" width="13.33203125" style="2" customWidth="1"/>
    <col min="13593" max="13593" width="13.5546875" style="2" customWidth="1"/>
    <col min="13594" max="13594" width="12.33203125" style="2" customWidth="1"/>
    <col min="13595" max="13595" width="11.6640625" style="2" customWidth="1"/>
    <col min="13596" max="13822" width="9.109375" style="2"/>
    <col min="13823" max="13823" width="9.109375" style="2" customWidth="1"/>
    <col min="13824" max="13824" width="37.44140625" style="2" customWidth="1"/>
    <col min="13825" max="13826" width="9.109375" style="2" customWidth="1"/>
    <col min="13827" max="13827" width="10" style="2" customWidth="1"/>
    <col min="13828" max="13828" width="9.109375" style="2" customWidth="1"/>
    <col min="13829" max="13829" width="11.44140625" style="2" customWidth="1"/>
    <col min="13830" max="13830" width="10.109375" style="2" customWidth="1"/>
    <col min="13831" max="13831" width="9.88671875" style="2" customWidth="1"/>
    <col min="13832" max="13832" width="8.33203125" style="2" customWidth="1"/>
    <col min="13833" max="13833" width="11.33203125" style="2" customWidth="1"/>
    <col min="13834" max="13834" width="10.6640625" style="2" customWidth="1"/>
    <col min="13835" max="13835" width="10.44140625" style="2" customWidth="1"/>
    <col min="13836" max="13836" width="9.109375" style="2"/>
    <col min="13837" max="13837" width="10.33203125" style="2" customWidth="1"/>
    <col min="13838" max="13838" width="9.109375" style="2"/>
    <col min="13839" max="13839" width="11" style="2" customWidth="1"/>
    <col min="13840" max="13840" width="11.88671875" style="2" customWidth="1"/>
    <col min="13841" max="13841" width="10.44140625" style="2" customWidth="1"/>
    <col min="13842" max="13842" width="13.109375" style="2" customWidth="1"/>
    <col min="13843" max="13843" width="52.109375" style="2" customWidth="1"/>
    <col min="13844" max="13844" width="12.44140625" style="2" customWidth="1"/>
    <col min="13845" max="13845" width="12.6640625" style="2" customWidth="1"/>
    <col min="13846" max="13846" width="13.5546875" style="2" bestFit="1" customWidth="1"/>
    <col min="13847" max="13847" width="12.109375" style="2" customWidth="1"/>
    <col min="13848" max="13848" width="13.33203125" style="2" customWidth="1"/>
    <col min="13849" max="13849" width="13.5546875" style="2" customWidth="1"/>
    <col min="13850" max="13850" width="12.33203125" style="2" customWidth="1"/>
    <col min="13851" max="13851" width="11.6640625" style="2" customWidth="1"/>
    <col min="13852" max="14078" width="9.109375" style="2"/>
    <col min="14079" max="14079" width="9.109375" style="2" customWidth="1"/>
    <col min="14080" max="14080" width="37.44140625" style="2" customWidth="1"/>
    <col min="14081" max="14082" width="9.109375" style="2" customWidth="1"/>
    <col min="14083" max="14083" width="10" style="2" customWidth="1"/>
    <col min="14084" max="14084" width="9.109375" style="2" customWidth="1"/>
    <col min="14085" max="14085" width="11.44140625" style="2" customWidth="1"/>
    <col min="14086" max="14086" width="10.109375" style="2" customWidth="1"/>
    <col min="14087" max="14087" width="9.88671875" style="2" customWidth="1"/>
    <col min="14088" max="14088" width="8.33203125" style="2" customWidth="1"/>
    <col min="14089" max="14089" width="11.33203125" style="2" customWidth="1"/>
    <col min="14090" max="14090" width="10.6640625" style="2" customWidth="1"/>
    <col min="14091" max="14091" width="10.44140625" style="2" customWidth="1"/>
    <col min="14092" max="14092" width="9.109375" style="2"/>
    <col min="14093" max="14093" width="10.33203125" style="2" customWidth="1"/>
    <col min="14094" max="14094" width="9.109375" style="2"/>
    <col min="14095" max="14095" width="11" style="2" customWidth="1"/>
    <col min="14096" max="14096" width="11.88671875" style="2" customWidth="1"/>
    <col min="14097" max="14097" width="10.44140625" style="2" customWidth="1"/>
    <col min="14098" max="14098" width="13.109375" style="2" customWidth="1"/>
    <col min="14099" max="14099" width="52.109375" style="2" customWidth="1"/>
    <col min="14100" max="14100" width="12.44140625" style="2" customWidth="1"/>
    <col min="14101" max="14101" width="12.6640625" style="2" customWidth="1"/>
    <col min="14102" max="14102" width="13.5546875" style="2" bestFit="1" customWidth="1"/>
    <col min="14103" max="14103" width="12.109375" style="2" customWidth="1"/>
    <col min="14104" max="14104" width="13.33203125" style="2" customWidth="1"/>
    <col min="14105" max="14105" width="13.5546875" style="2" customWidth="1"/>
    <col min="14106" max="14106" width="12.33203125" style="2" customWidth="1"/>
    <col min="14107" max="14107" width="11.6640625" style="2" customWidth="1"/>
    <col min="14108" max="14334" width="9.109375" style="2"/>
    <col min="14335" max="14335" width="9.109375" style="2" customWidth="1"/>
    <col min="14336" max="14336" width="37.44140625" style="2" customWidth="1"/>
    <col min="14337" max="14338" width="9.109375" style="2" customWidth="1"/>
    <col min="14339" max="14339" width="10" style="2" customWidth="1"/>
    <col min="14340" max="14340" width="9.109375" style="2" customWidth="1"/>
    <col min="14341" max="14341" width="11.44140625" style="2" customWidth="1"/>
    <col min="14342" max="14342" width="10.109375" style="2" customWidth="1"/>
    <col min="14343" max="14343" width="9.88671875" style="2" customWidth="1"/>
    <col min="14344" max="14344" width="8.33203125" style="2" customWidth="1"/>
    <col min="14345" max="14345" width="11.33203125" style="2" customWidth="1"/>
    <col min="14346" max="14346" width="10.6640625" style="2" customWidth="1"/>
    <col min="14347" max="14347" width="10.44140625" style="2" customWidth="1"/>
    <col min="14348" max="14348" width="9.109375" style="2"/>
    <col min="14349" max="14349" width="10.33203125" style="2" customWidth="1"/>
    <col min="14350" max="14350" width="9.109375" style="2"/>
    <col min="14351" max="14351" width="11" style="2" customWidth="1"/>
    <col min="14352" max="14352" width="11.88671875" style="2" customWidth="1"/>
    <col min="14353" max="14353" width="10.44140625" style="2" customWidth="1"/>
    <col min="14354" max="14354" width="13.109375" style="2" customWidth="1"/>
    <col min="14355" max="14355" width="52.109375" style="2" customWidth="1"/>
    <col min="14356" max="14356" width="12.44140625" style="2" customWidth="1"/>
    <col min="14357" max="14357" width="12.6640625" style="2" customWidth="1"/>
    <col min="14358" max="14358" width="13.5546875" style="2" bestFit="1" customWidth="1"/>
    <col min="14359" max="14359" width="12.109375" style="2" customWidth="1"/>
    <col min="14360" max="14360" width="13.33203125" style="2" customWidth="1"/>
    <col min="14361" max="14361" width="13.5546875" style="2" customWidth="1"/>
    <col min="14362" max="14362" width="12.33203125" style="2" customWidth="1"/>
    <col min="14363" max="14363" width="11.6640625" style="2" customWidth="1"/>
    <col min="14364" max="14590" width="9.109375" style="2"/>
    <col min="14591" max="14591" width="9.109375" style="2" customWidth="1"/>
    <col min="14592" max="14592" width="37.44140625" style="2" customWidth="1"/>
    <col min="14593" max="14594" width="9.109375" style="2" customWidth="1"/>
    <col min="14595" max="14595" width="10" style="2" customWidth="1"/>
    <col min="14596" max="14596" width="9.109375" style="2" customWidth="1"/>
    <col min="14597" max="14597" width="11.44140625" style="2" customWidth="1"/>
    <col min="14598" max="14598" width="10.109375" style="2" customWidth="1"/>
    <col min="14599" max="14599" width="9.88671875" style="2" customWidth="1"/>
    <col min="14600" max="14600" width="8.33203125" style="2" customWidth="1"/>
    <col min="14601" max="14601" width="11.33203125" style="2" customWidth="1"/>
    <col min="14602" max="14602" width="10.6640625" style="2" customWidth="1"/>
    <col min="14603" max="14603" width="10.44140625" style="2" customWidth="1"/>
    <col min="14604" max="14604" width="9.109375" style="2"/>
    <col min="14605" max="14605" width="10.33203125" style="2" customWidth="1"/>
    <col min="14606" max="14606" width="9.109375" style="2"/>
    <col min="14607" max="14607" width="11" style="2" customWidth="1"/>
    <col min="14608" max="14608" width="11.88671875" style="2" customWidth="1"/>
    <col min="14609" max="14609" width="10.44140625" style="2" customWidth="1"/>
    <col min="14610" max="14610" width="13.109375" style="2" customWidth="1"/>
    <col min="14611" max="14611" width="52.109375" style="2" customWidth="1"/>
    <col min="14612" max="14612" width="12.44140625" style="2" customWidth="1"/>
    <col min="14613" max="14613" width="12.6640625" style="2" customWidth="1"/>
    <col min="14614" max="14614" width="13.5546875" style="2" bestFit="1" customWidth="1"/>
    <col min="14615" max="14615" width="12.109375" style="2" customWidth="1"/>
    <col min="14616" max="14616" width="13.33203125" style="2" customWidth="1"/>
    <col min="14617" max="14617" width="13.5546875" style="2" customWidth="1"/>
    <col min="14618" max="14618" width="12.33203125" style="2" customWidth="1"/>
    <col min="14619" max="14619" width="11.6640625" style="2" customWidth="1"/>
    <col min="14620" max="14846" width="9.109375" style="2"/>
    <col min="14847" max="14847" width="9.109375" style="2" customWidth="1"/>
    <col min="14848" max="14848" width="37.44140625" style="2" customWidth="1"/>
    <col min="14849" max="14850" width="9.109375" style="2" customWidth="1"/>
    <col min="14851" max="14851" width="10" style="2" customWidth="1"/>
    <col min="14852" max="14852" width="9.109375" style="2" customWidth="1"/>
    <col min="14853" max="14853" width="11.44140625" style="2" customWidth="1"/>
    <col min="14854" max="14854" width="10.109375" style="2" customWidth="1"/>
    <col min="14855" max="14855" width="9.88671875" style="2" customWidth="1"/>
    <col min="14856" max="14856" width="8.33203125" style="2" customWidth="1"/>
    <col min="14857" max="14857" width="11.33203125" style="2" customWidth="1"/>
    <col min="14858" max="14858" width="10.6640625" style="2" customWidth="1"/>
    <col min="14859" max="14859" width="10.44140625" style="2" customWidth="1"/>
    <col min="14860" max="14860" width="9.109375" style="2"/>
    <col min="14861" max="14861" width="10.33203125" style="2" customWidth="1"/>
    <col min="14862" max="14862" width="9.109375" style="2"/>
    <col min="14863" max="14863" width="11" style="2" customWidth="1"/>
    <col min="14864" max="14864" width="11.88671875" style="2" customWidth="1"/>
    <col min="14865" max="14865" width="10.44140625" style="2" customWidth="1"/>
    <col min="14866" max="14866" width="13.109375" style="2" customWidth="1"/>
    <col min="14867" max="14867" width="52.109375" style="2" customWidth="1"/>
    <col min="14868" max="14868" width="12.44140625" style="2" customWidth="1"/>
    <col min="14869" max="14869" width="12.6640625" style="2" customWidth="1"/>
    <col min="14870" max="14870" width="13.5546875" style="2" bestFit="1" customWidth="1"/>
    <col min="14871" max="14871" width="12.109375" style="2" customWidth="1"/>
    <col min="14872" max="14872" width="13.33203125" style="2" customWidth="1"/>
    <col min="14873" max="14873" width="13.5546875" style="2" customWidth="1"/>
    <col min="14874" max="14874" width="12.33203125" style="2" customWidth="1"/>
    <col min="14875" max="14875" width="11.6640625" style="2" customWidth="1"/>
    <col min="14876" max="15102" width="9.109375" style="2"/>
    <col min="15103" max="15103" width="9.109375" style="2" customWidth="1"/>
    <col min="15104" max="15104" width="37.44140625" style="2" customWidth="1"/>
    <col min="15105" max="15106" width="9.109375" style="2" customWidth="1"/>
    <col min="15107" max="15107" width="10" style="2" customWidth="1"/>
    <col min="15108" max="15108" width="9.109375" style="2" customWidth="1"/>
    <col min="15109" max="15109" width="11.44140625" style="2" customWidth="1"/>
    <col min="15110" max="15110" width="10.109375" style="2" customWidth="1"/>
    <col min="15111" max="15111" width="9.88671875" style="2" customWidth="1"/>
    <col min="15112" max="15112" width="8.33203125" style="2" customWidth="1"/>
    <col min="15113" max="15113" width="11.33203125" style="2" customWidth="1"/>
    <col min="15114" max="15114" width="10.6640625" style="2" customWidth="1"/>
    <col min="15115" max="15115" width="10.44140625" style="2" customWidth="1"/>
    <col min="15116" max="15116" width="9.109375" style="2"/>
    <col min="15117" max="15117" width="10.33203125" style="2" customWidth="1"/>
    <col min="15118" max="15118" width="9.109375" style="2"/>
    <col min="15119" max="15119" width="11" style="2" customWidth="1"/>
    <col min="15120" max="15120" width="11.88671875" style="2" customWidth="1"/>
    <col min="15121" max="15121" width="10.44140625" style="2" customWidth="1"/>
    <col min="15122" max="15122" width="13.109375" style="2" customWidth="1"/>
    <col min="15123" max="15123" width="52.109375" style="2" customWidth="1"/>
    <col min="15124" max="15124" width="12.44140625" style="2" customWidth="1"/>
    <col min="15125" max="15125" width="12.6640625" style="2" customWidth="1"/>
    <col min="15126" max="15126" width="13.5546875" style="2" bestFit="1" customWidth="1"/>
    <col min="15127" max="15127" width="12.109375" style="2" customWidth="1"/>
    <col min="15128" max="15128" width="13.33203125" style="2" customWidth="1"/>
    <col min="15129" max="15129" width="13.5546875" style="2" customWidth="1"/>
    <col min="15130" max="15130" width="12.33203125" style="2" customWidth="1"/>
    <col min="15131" max="15131" width="11.6640625" style="2" customWidth="1"/>
    <col min="15132" max="15358" width="9.109375" style="2"/>
    <col min="15359" max="15359" width="9.109375" style="2" customWidth="1"/>
    <col min="15360" max="15360" width="37.44140625" style="2" customWidth="1"/>
    <col min="15361" max="15362" width="9.109375" style="2" customWidth="1"/>
    <col min="15363" max="15363" width="10" style="2" customWidth="1"/>
    <col min="15364" max="15364" width="9.109375" style="2" customWidth="1"/>
    <col min="15365" max="15365" width="11.44140625" style="2" customWidth="1"/>
    <col min="15366" max="15366" width="10.109375" style="2" customWidth="1"/>
    <col min="15367" max="15367" width="9.88671875" style="2" customWidth="1"/>
    <col min="15368" max="15368" width="8.33203125" style="2" customWidth="1"/>
    <col min="15369" max="15369" width="11.33203125" style="2" customWidth="1"/>
    <col min="15370" max="15370" width="10.6640625" style="2" customWidth="1"/>
    <col min="15371" max="15371" width="10.44140625" style="2" customWidth="1"/>
    <col min="15372" max="15372" width="9.109375" style="2"/>
    <col min="15373" max="15373" width="10.33203125" style="2" customWidth="1"/>
    <col min="15374" max="15374" width="9.109375" style="2"/>
    <col min="15375" max="15375" width="11" style="2" customWidth="1"/>
    <col min="15376" max="15376" width="11.88671875" style="2" customWidth="1"/>
    <col min="15377" max="15377" width="10.44140625" style="2" customWidth="1"/>
    <col min="15378" max="15378" width="13.109375" style="2" customWidth="1"/>
    <col min="15379" max="15379" width="52.109375" style="2" customWidth="1"/>
    <col min="15380" max="15380" width="12.44140625" style="2" customWidth="1"/>
    <col min="15381" max="15381" width="12.6640625" style="2" customWidth="1"/>
    <col min="15382" max="15382" width="13.5546875" style="2" bestFit="1" customWidth="1"/>
    <col min="15383" max="15383" width="12.109375" style="2" customWidth="1"/>
    <col min="15384" max="15384" width="13.33203125" style="2" customWidth="1"/>
    <col min="15385" max="15385" width="13.5546875" style="2" customWidth="1"/>
    <col min="15386" max="15386" width="12.33203125" style="2" customWidth="1"/>
    <col min="15387" max="15387" width="11.6640625" style="2" customWidth="1"/>
    <col min="15388" max="15614" width="9.109375" style="2"/>
    <col min="15615" max="15615" width="9.109375" style="2" customWidth="1"/>
    <col min="15616" max="15616" width="37.44140625" style="2" customWidth="1"/>
    <col min="15617" max="15618" width="9.109375" style="2" customWidth="1"/>
    <col min="15619" max="15619" width="10" style="2" customWidth="1"/>
    <col min="15620" max="15620" width="9.109375" style="2" customWidth="1"/>
    <col min="15621" max="15621" width="11.44140625" style="2" customWidth="1"/>
    <col min="15622" max="15622" width="10.109375" style="2" customWidth="1"/>
    <col min="15623" max="15623" width="9.88671875" style="2" customWidth="1"/>
    <col min="15624" max="15624" width="8.33203125" style="2" customWidth="1"/>
    <col min="15625" max="15625" width="11.33203125" style="2" customWidth="1"/>
    <col min="15626" max="15626" width="10.6640625" style="2" customWidth="1"/>
    <col min="15627" max="15627" width="10.44140625" style="2" customWidth="1"/>
    <col min="15628" max="15628" width="9.109375" style="2"/>
    <col min="15629" max="15629" width="10.33203125" style="2" customWidth="1"/>
    <col min="15630" max="15630" width="9.109375" style="2"/>
    <col min="15631" max="15631" width="11" style="2" customWidth="1"/>
    <col min="15632" max="15632" width="11.88671875" style="2" customWidth="1"/>
    <col min="15633" max="15633" width="10.44140625" style="2" customWidth="1"/>
    <col min="15634" max="15634" width="13.109375" style="2" customWidth="1"/>
    <col min="15635" max="15635" width="52.109375" style="2" customWidth="1"/>
    <col min="15636" max="15636" width="12.44140625" style="2" customWidth="1"/>
    <col min="15637" max="15637" width="12.6640625" style="2" customWidth="1"/>
    <col min="15638" max="15638" width="13.5546875" style="2" bestFit="1" customWidth="1"/>
    <col min="15639" max="15639" width="12.109375" style="2" customWidth="1"/>
    <col min="15640" max="15640" width="13.33203125" style="2" customWidth="1"/>
    <col min="15641" max="15641" width="13.5546875" style="2" customWidth="1"/>
    <col min="15642" max="15642" width="12.33203125" style="2" customWidth="1"/>
    <col min="15643" max="15643" width="11.6640625" style="2" customWidth="1"/>
    <col min="15644" max="15870" width="9.109375" style="2"/>
    <col min="15871" max="15871" width="9.109375" style="2" customWidth="1"/>
    <col min="15872" max="15872" width="37.44140625" style="2" customWidth="1"/>
    <col min="15873" max="15874" width="9.109375" style="2" customWidth="1"/>
    <col min="15875" max="15875" width="10" style="2" customWidth="1"/>
    <col min="15876" max="15876" width="9.109375" style="2" customWidth="1"/>
    <col min="15877" max="15877" width="11.44140625" style="2" customWidth="1"/>
    <col min="15878" max="15878" width="10.109375" style="2" customWidth="1"/>
    <col min="15879" max="15879" width="9.88671875" style="2" customWidth="1"/>
    <col min="15880" max="15880" width="8.33203125" style="2" customWidth="1"/>
    <col min="15881" max="15881" width="11.33203125" style="2" customWidth="1"/>
    <col min="15882" max="15882" width="10.6640625" style="2" customWidth="1"/>
    <col min="15883" max="15883" width="10.44140625" style="2" customWidth="1"/>
    <col min="15884" max="15884" width="9.109375" style="2"/>
    <col min="15885" max="15885" width="10.33203125" style="2" customWidth="1"/>
    <col min="15886" max="15886" width="9.109375" style="2"/>
    <col min="15887" max="15887" width="11" style="2" customWidth="1"/>
    <col min="15888" max="15888" width="11.88671875" style="2" customWidth="1"/>
    <col min="15889" max="15889" width="10.44140625" style="2" customWidth="1"/>
    <col min="15890" max="15890" width="13.109375" style="2" customWidth="1"/>
    <col min="15891" max="15891" width="52.109375" style="2" customWidth="1"/>
    <col min="15892" max="15892" width="12.44140625" style="2" customWidth="1"/>
    <col min="15893" max="15893" width="12.6640625" style="2" customWidth="1"/>
    <col min="15894" max="15894" width="13.5546875" style="2" bestFit="1" customWidth="1"/>
    <col min="15895" max="15895" width="12.109375" style="2" customWidth="1"/>
    <col min="15896" max="15896" width="13.33203125" style="2" customWidth="1"/>
    <col min="15897" max="15897" width="13.5546875" style="2" customWidth="1"/>
    <col min="15898" max="15898" width="12.33203125" style="2" customWidth="1"/>
    <col min="15899" max="15899" width="11.6640625" style="2" customWidth="1"/>
    <col min="15900" max="16126" width="9.109375" style="2"/>
    <col min="16127" max="16127" width="9.109375" style="2" customWidth="1"/>
    <col min="16128" max="16128" width="37.44140625" style="2" customWidth="1"/>
    <col min="16129" max="16130" width="9.109375" style="2" customWidth="1"/>
    <col min="16131" max="16131" width="10" style="2" customWidth="1"/>
    <col min="16132" max="16132" width="9.109375" style="2" customWidth="1"/>
    <col min="16133" max="16133" width="11.44140625" style="2" customWidth="1"/>
    <col min="16134" max="16134" width="10.109375" style="2" customWidth="1"/>
    <col min="16135" max="16135" width="9.88671875" style="2" customWidth="1"/>
    <col min="16136" max="16136" width="8.33203125" style="2" customWidth="1"/>
    <col min="16137" max="16137" width="11.33203125" style="2" customWidth="1"/>
    <col min="16138" max="16138" width="10.6640625" style="2" customWidth="1"/>
    <col min="16139" max="16139" width="10.44140625" style="2" customWidth="1"/>
    <col min="16140" max="16140" width="9.109375" style="2"/>
    <col min="16141" max="16141" width="10.33203125" style="2" customWidth="1"/>
    <col min="16142" max="16142" width="9.109375" style="2"/>
    <col min="16143" max="16143" width="11" style="2" customWidth="1"/>
    <col min="16144" max="16144" width="11.88671875" style="2" customWidth="1"/>
    <col min="16145" max="16145" width="10.44140625" style="2" customWidth="1"/>
    <col min="16146" max="16146" width="13.109375" style="2" customWidth="1"/>
    <col min="16147" max="16147" width="52.109375" style="2" customWidth="1"/>
    <col min="16148" max="16148" width="12.44140625" style="2" customWidth="1"/>
    <col min="16149" max="16149" width="12.6640625" style="2" customWidth="1"/>
    <col min="16150" max="16150" width="13.5546875" style="2" bestFit="1" customWidth="1"/>
    <col min="16151" max="16151" width="12.109375" style="2" customWidth="1"/>
    <col min="16152" max="16152" width="13.33203125" style="2" customWidth="1"/>
    <col min="16153" max="16153" width="13.5546875" style="2" customWidth="1"/>
    <col min="16154" max="16154" width="12.33203125" style="2" customWidth="1"/>
    <col min="16155" max="16155" width="11.6640625" style="2" customWidth="1"/>
    <col min="16156" max="16384" width="9.109375" style="2"/>
  </cols>
  <sheetData>
    <row r="1" spans="1:20" ht="31.5" customHeight="1" x14ac:dyDescent="0.3">
      <c r="M1" s="330" t="s">
        <v>824</v>
      </c>
      <c r="N1" s="330"/>
      <c r="O1" s="330"/>
      <c r="P1" s="330"/>
      <c r="Q1" s="330"/>
      <c r="R1" s="33"/>
    </row>
    <row r="2" spans="1:20" ht="15.75" customHeight="1" x14ac:dyDescent="0.3">
      <c r="H2" s="33"/>
      <c r="I2" s="33"/>
      <c r="J2" s="33"/>
      <c r="K2" s="33"/>
      <c r="L2" s="33"/>
      <c r="M2" s="330" t="s">
        <v>825</v>
      </c>
      <c r="N2" s="330"/>
      <c r="O2" s="330"/>
      <c r="P2" s="330"/>
      <c r="Q2" s="330"/>
    </row>
    <row r="3" spans="1:20" ht="19.5" customHeight="1" x14ac:dyDescent="0.3"/>
    <row r="4" spans="1:20" ht="15.6" x14ac:dyDescent="0.3">
      <c r="B4" s="331" t="s">
        <v>0</v>
      </c>
      <c r="C4" s="331"/>
      <c r="D4" s="331"/>
      <c r="E4" s="331"/>
      <c r="F4" s="331"/>
      <c r="G4" s="331"/>
      <c r="H4" s="331"/>
      <c r="I4" s="331"/>
      <c r="J4" s="331"/>
      <c r="K4" s="331"/>
      <c r="L4" s="331"/>
      <c r="M4" s="331"/>
      <c r="N4" s="331"/>
      <c r="O4" s="331"/>
      <c r="P4" s="331"/>
      <c r="Q4" s="331"/>
    </row>
    <row r="5" spans="1:20" ht="15.6" x14ac:dyDescent="0.3">
      <c r="B5" s="304" t="s">
        <v>1</v>
      </c>
      <c r="C5" s="304"/>
      <c r="D5" s="304"/>
      <c r="E5" s="304"/>
      <c r="F5" s="304"/>
      <c r="G5" s="304"/>
      <c r="H5" s="304"/>
      <c r="I5" s="304"/>
      <c r="J5" s="304"/>
      <c r="K5" s="304"/>
      <c r="L5" s="304"/>
      <c r="M5" s="304"/>
      <c r="N5" s="304"/>
      <c r="O5" s="304"/>
      <c r="P5" s="304"/>
      <c r="Q5" s="304"/>
    </row>
    <row r="6" spans="1:20" ht="15.6" x14ac:dyDescent="0.3">
      <c r="B6" s="332" t="s">
        <v>2</v>
      </c>
      <c r="C6" s="332"/>
      <c r="D6" s="332"/>
      <c r="E6" s="332"/>
      <c r="F6" s="332"/>
      <c r="G6" s="332"/>
      <c r="H6" s="332"/>
      <c r="I6" s="332"/>
      <c r="J6" s="332"/>
      <c r="K6" s="332"/>
      <c r="L6" s="332"/>
      <c r="M6" s="332"/>
      <c r="N6" s="332"/>
      <c r="O6" s="332"/>
      <c r="P6" s="332"/>
      <c r="Q6" s="332"/>
    </row>
    <row r="8" spans="1:20" ht="54.75" customHeight="1" x14ac:dyDescent="0.3">
      <c r="A8" s="170"/>
      <c r="B8" s="171" t="s">
        <v>3</v>
      </c>
      <c r="C8" s="316" t="s">
        <v>438</v>
      </c>
      <c r="D8" s="316"/>
      <c r="E8" s="316"/>
      <c r="F8" s="316"/>
      <c r="G8" s="316"/>
      <c r="H8" s="316"/>
      <c r="I8" s="316"/>
      <c r="J8" s="316"/>
      <c r="K8" s="316"/>
      <c r="L8" s="316"/>
      <c r="M8" s="316"/>
      <c r="N8" s="316"/>
      <c r="O8" s="316"/>
      <c r="P8" s="316"/>
      <c r="Q8" s="316"/>
      <c r="R8" s="170"/>
      <c r="S8" s="170"/>
      <c r="T8" s="170"/>
    </row>
    <row r="9" spans="1:20" ht="42" customHeight="1" x14ac:dyDescent="0.3">
      <c r="A9" s="170"/>
      <c r="B9" s="171" t="s">
        <v>4</v>
      </c>
      <c r="C9" s="316" t="s">
        <v>5</v>
      </c>
      <c r="D9" s="316"/>
      <c r="E9" s="316"/>
      <c r="F9" s="316"/>
      <c r="G9" s="316"/>
      <c r="H9" s="316"/>
      <c r="I9" s="316"/>
      <c r="J9" s="316"/>
      <c r="K9" s="316"/>
      <c r="L9" s="316"/>
      <c r="M9" s="316"/>
      <c r="N9" s="316"/>
      <c r="O9" s="316"/>
      <c r="P9" s="316"/>
      <c r="Q9" s="316"/>
      <c r="R9" s="170"/>
      <c r="S9" s="170"/>
      <c r="T9" s="170"/>
    </row>
    <row r="10" spans="1:20" ht="37.5" customHeight="1" x14ac:dyDescent="0.3">
      <c r="A10" s="170"/>
      <c r="B10" s="172" t="s">
        <v>6</v>
      </c>
      <c r="C10" s="316" t="s">
        <v>7</v>
      </c>
      <c r="D10" s="316"/>
      <c r="E10" s="316"/>
      <c r="F10" s="316"/>
      <c r="G10" s="316"/>
      <c r="H10" s="316"/>
      <c r="I10" s="316"/>
      <c r="J10" s="316"/>
      <c r="K10" s="316"/>
      <c r="L10" s="316"/>
      <c r="M10" s="316"/>
      <c r="N10" s="316"/>
      <c r="O10" s="316"/>
      <c r="P10" s="316"/>
      <c r="Q10" s="316"/>
      <c r="R10" s="170"/>
      <c r="S10" s="170"/>
      <c r="T10" s="170"/>
    </row>
    <row r="11" spans="1:20" ht="37.5" customHeight="1" x14ac:dyDescent="0.3">
      <c r="A11" s="170"/>
      <c r="B11" s="172" t="s">
        <v>8</v>
      </c>
      <c r="C11" s="316" t="s">
        <v>708</v>
      </c>
      <c r="D11" s="316"/>
      <c r="E11" s="316"/>
      <c r="F11" s="316"/>
      <c r="G11" s="316"/>
      <c r="H11" s="316"/>
      <c r="I11" s="316"/>
      <c r="J11" s="316"/>
      <c r="K11" s="316"/>
      <c r="L11" s="316"/>
      <c r="M11" s="316"/>
      <c r="N11" s="316"/>
      <c r="O11" s="316"/>
      <c r="P11" s="316"/>
      <c r="Q11" s="316"/>
      <c r="R11" s="170"/>
      <c r="S11" s="170"/>
      <c r="T11" s="170"/>
    </row>
    <row r="12" spans="1:20" ht="173.25" customHeight="1" x14ac:dyDescent="0.3">
      <c r="A12" s="170"/>
      <c r="B12" s="172" t="s">
        <v>9</v>
      </c>
      <c r="C12" s="316" t="s">
        <v>807</v>
      </c>
      <c r="D12" s="316"/>
      <c r="E12" s="316"/>
      <c r="F12" s="316"/>
      <c r="G12" s="316"/>
      <c r="H12" s="316"/>
      <c r="I12" s="316"/>
      <c r="J12" s="316"/>
      <c r="K12" s="316"/>
      <c r="L12" s="316"/>
      <c r="M12" s="316"/>
      <c r="N12" s="316"/>
      <c r="O12" s="316"/>
      <c r="P12" s="316"/>
      <c r="Q12" s="316"/>
      <c r="R12" s="170"/>
      <c r="S12" s="170"/>
      <c r="T12" s="170"/>
    </row>
    <row r="13" spans="1:20" ht="54.75" customHeight="1" x14ac:dyDescent="0.3">
      <c r="A13" s="170"/>
      <c r="B13" s="171" t="s">
        <v>10</v>
      </c>
      <c r="C13" s="316" t="s">
        <v>719</v>
      </c>
      <c r="D13" s="316"/>
      <c r="E13" s="316"/>
      <c r="F13" s="316"/>
      <c r="G13" s="316"/>
      <c r="H13" s="316"/>
      <c r="I13" s="316"/>
      <c r="J13" s="316"/>
      <c r="K13" s="316"/>
      <c r="L13" s="316"/>
      <c r="M13" s="316"/>
      <c r="N13" s="316"/>
      <c r="O13" s="316"/>
      <c r="P13" s="316"/>
      <c r="Q13" s="316"/>
      <c r="R13" s="170"/>
      <c r="S13" s="170"/>
      <c r="T13" s="170"/>
    </row>
    <row r="14" spans="1:20" ht="36.75" customHeight="1" x14ac:dyDescent="0.3">
      <c r="A14" s="170"/>
      <c r="B14" s="171" t="s">
        <v>11</v>
      </c>
      <c r="C14" s="316" t="s">
        <v>764</v>
      </c>
      <c r="D14" s="316"/>
      <c r="E14" s="316"/>
      <c r="F14" s="316"/>
      <c r="G14" s="316"/>
      <c r="H14" s="316"/>
      <c r="I14" s="316"/>
      <c r="J14" s="316"/>
      <c r="K14" s="316"/>
      <c r="L14" s="316"/>
      <c r="M14" s="316"/>
      <c r="N14" s="316"/>
      <c r="O14" s="316"/>
      <c r="P14" s="316"/>
      <c r="Q14" s="316"/>
      <c r="R14" s="170"/>
      <c r="S14" s="170"/>
      <c r="T14" s="170"/>
    </row>
    <row r="15" spans="1:20" ht="35.25" customHeight="1" x14ac:dyDescent="0.3">
      <c r="A15" s="170"/>
      <c r="B15" s="329" t="s">
        <v>12</v>
      </c>
      <c r="C15" s="316" t="s">
        <v>13</v>
      </c>
      <c r="D15" s="316"/>
      <c r="E15" s="316"/>
      <c r="F15" s="316"/>
      <c r="G15" s="316"/>
      <c r="H15" s="316"/>
      <c r="I15" s="316"/>
      <c r="J15" s="316"/>
      <c r="K15" s="316"/>
      <c r="L15" s="316"/>
      <c r="M15" s="316"/>
      <c r="N15" s="316"/>
      <c r="O15" s="316"/>
      <c r="P15" s="316"/>
      <c r="Q15" s="316"/>
      <c r="R15" s="170"/>
      <c r="S15" s="170"/>
      <c r="T15" s="170"/>
    </row>
    <row r="16" spans="1:20" ht="15.6" x14ac:dyDescent="0.3">
      <c r="A16" s="170"/>
      <c r="B16" s="329"/>
      <c r="C16" s="316" t="s">
        <v>382</v>
      </c>
      <c r="D16" s="316"/>
      <c r="E16" s="316"/>
      <c r="F16" s="316"/>
      <c r="G16" s="316"/>
      <c r="H16" s="316"/>
      <c r="I16" s="316"/>
      <c r="J16" s="316"/>
      <c r="K16" s="316"/>
      <c r="L16" s="316"/>
      <c r="M16" s="316"/>
      <c r="N16" s="316"/>
      <c r="O16" s="316"/>
      <c r="P16" s="316"/>
      <c r="Q16" s="316"/>
      <c r="R16" s="170"/>
      <c r="S16" s="170"/>
      <c r="T16" s="170"/>
    </row>
    <row r="17" spans="1:20" ht="33.75" customHeight="1" x14ac:dyDescent="0.3">
      <c r="A17" s="170"/>
      <c r="B17" s="329"/>
      <c r="C17" s="316" t="s">
        <v>14</v>
      </c>
      <c r="D17" s="316"/>
      <c r="E17" s="316"/>
      <c r="F17" s="316"/>
      <c r="G17" s="316"/>
      <c r="H17" s="316"/>
      <c r="I17" s="316"/>
      <c r="J17" s="316"/>
      <c r="K17" s="316"/>
      <c r="L17" s="316"/>
      <c r="M17" s="316"/>
      <c r="N17" s="316"/>
      <c r="O17" s="316"/>
      <c r="P17" s="316"/>
      <c r="Q17" s="316"/>
      <c r="R17" s="170"/>
      <c r="S17" s="170"/>
      <c r="T17" s="170"/>
    </row>
    <row r="18" spans="1:20" ht="15.6" x14ac:dyDescent="0.3">
      <c r="A18" s="170"/>
      <c r="B18" s="329"/>
      <c r="C18" s="316" t="s">
        <v>15</v>
      </c>
      <c r="D18" s="316"/>
      <c r="E18" s="316"/>
      <c r="F18" s="316"/>
      <c r="G18" s="316"/>
      <c r="H18" s="316"/>
      <c r="I18" s="316"/>
      <c r="J18" s="316"/>
      <c r="K18" s="316"/>
      <c r="L18" s="316"/>
      <c r="M18" s="316"/>
      <c r="N18" s="316"/>
      <c r="O18" s="316"/>
      <c r="P18" s="316"/>
      <c r="Q18" s="316"/>
      <c r="R18" s="170"/>
      <c r="S18" s="170"/>
      <c r="T18" s="170"/>
    </row>
    <row r="19" spans="1:20" ht="15.6" x14ac:dyDescent="0.3">
      <c r="A19" s="170"/>
      <c r="B19" s="329"/>
      <c r="C19" s="316" t="s">
        <v>16</v>
      </c>
      <c r="D19" s="316"/>
      <c r="E19" s="316"/>
      <c r="F19" s="316"/>
      <c r="G19" s="316"/>
      <c r="H19" s="316"/>
      <c r="I19" s="316"/>
      <c r="J19" s="316"/>
      <c r="K19" s="316"/>
      <c r="L19" s="316"/>
      <c r="M19" s="316"/>
      <c r="N19" s="316"/>
      <c r="O19" s="316"/>
      <c r="P19" s="316"/>
      <c r="Q19" s="316"/>
      <c r="R19" s="170"/>
      <c r="S19" s="170"/>
      <c r="T19" s="170"/>
    </row>
    <row r="20" spans="1:20" ht="15.6" x14ac:dyDescent="0.3">
      <c r="A20" s="170"/>
      <c r="B20" s="329"/>
      <c r="C20" s="316" t="s">
        <v>17</v>
      </c>
      <c r="D20" s="316"/>
      <c r="E20" s="316"/>
      <c r="F20" s="316"/>
      <c r="G20" s="316"/>
      <c r="H20" s="316"/>
      <c r="I20" s="316"/>
      <c r="J20" s="316"/>
      <c r="K20" s="316"/>
      <c r="L20" s="316"/>
      <c r="M20" s="316"/>
      <c r="N20" s="316"/>
      <c r="O20" s="316"/>
      <c r="P20" s="316"/>
      <c r="Q20" s="316"/>
      <c r="R20" s="170"/>
      <c r="S20" s="170"/>
      <c r="T20" s="170"/>
    </row>
    <row r="21" spans="1:20" ht="33.75" customHeight="1" x14ac:dyDescent="0.3">
      <c r="A21" s="170"/>
      <c r="B21" s="329"/>
      <c r="C21" s="316" t="s">
        <v>18</v>
      </c>
      <c r="D21" s="316"/>
      <c r="E21" s="316"/>
      <c r="F21" s="316"/>
      <c r="G21" s="316"/>
      <c r="H21" s="316"/>
      <c r="I21" s="316"/>
      <c r="J21" s="316"/>
      <c r="K21" s="316"/>
      <c r="L21" s="316"/>
      <c r="M21" s="316"/>
      <c r="N21" s="316"/>
      <c r="O21" s="316"/>
      <c r="P21" s="316"/>
      <c r="Q21" s="316"/>
      <c r="R21" s="170"/>
      <c r="S21" s="170"/>
      <c r="T21" s="170"/>
    </row>
    <row r="22" spans="1:20" ht="15.6" x14ac:dyDescent="0.3">
      <c r="A22" s="170"/>
      <c r="B22" s="329"/>
      <c r="C22" s="316" t="s">
        <v>19</v>
      </c>
      <c r="D22" s="316"/>
      <c r="E22" s="316"/>
      <c r="F22" s="316"/>
      <c r="G22" s="316"/>
      <c r="H22" s="316"/>
      <c r="I22" s="316"/>
      <c r="J22" s="316"/>
      <c r="K22" s="316"/>
      <c r="L22" s="316"/>
      <c r="M22" s="316"/>
      <c r="N22" s="316"/>
      <c r="O22" s="316"/>
      <c r="P22" s="316"/>
      <c r="Q22" s="316"/>
      <c r="R22" s="170"/>
      <c r="S22" s="170"/>
      <c r="T22" s="170"/>
    </row>
    <row r="23" spans="1:20" ht="18" customHeight="1" x14ac:dyDescent="0.3">
      <c r="A23" s="170"/>
      <c r="B23" s="327" t="s">
        <v>20</v>
      </c>
      <c r="C23" s="326" t="s">
        <v>21</v>
      </c>
      <c r="D23" s="326" t="s">
        <v>22</v>
      </c>
      <c r="E23" s="326"/>
      <c r="F23" s="326" t="s">
        <v>23</v>
      </c>
      <c r="G23" s="326"/>
      <c r="H23" s="326" t="s">
        <v>24</v>
      </c>
      <c r="I23" s="326"/>
      <c r="J23" s="326" t="s">
        <v>25</v>
      </c>
      <c r="K23" s="326"/>
      <c r="L23" s="326" t="s">
        <v>26</v>
      </c>
      <c r="M23" s="326"/>
      <c r="N23" s="326" t="s">
        <v>27</v>
      </c>
      <c r="O23" s="326"/>
      <c r="P23" s="326" t="s">
        <v>28</v>
      </c>
      <c r="Q23" s="326"/>
      <c r="R23" s="170"/>
      <c r="S23" s="170"/>
      <c r="T23" s="170"/>
    </row>
    <row r="24" spans="1:20" ht="105" customHeight="1" x14ac:dyDescent="0.3">
      <c r="A24" s="170"/>
      <c r="B24" s="327"/>
      <c r="C24" s="326"/>
      <c r="D24" s="161" t="s">
        <v>29</v>
      </c>
      <c r="E24" s="161" t="s">
        <v>30</v>
      </c>
      <c r="F24" s="161" t="s">
        <v>29</v>
      </c>
      <c r="G24" s="161" t="s">
        <v>30</v>
      </c>
      <c r="H24" s="161" t="s">
        <v>29</v>
      </c>
      <c r="I24" s="161" t="s">
        <v>30</v>
      </c>
      <c r="J24" s="161" t="s">
        <v>29</v>
      </c>
      <c r="K24" s="161" t="s">
        <v>30</v>
      </c>
      <c r="L24" s="161" t="s">
        <v>29</v>
      </c>
      <c r="M24" s="161" t="s">
        <v>30</v>
      </c>
      <c r="N24" s="161" t="s">
        <v>29</v>
      </c>
      <c r="O24" s="161" t="s">
        <v>30</v>
      </c>
      <c r="P24" s="161" t="s">
        <v>29</v>
      </c>
      <c r="Q24" s="161" t="s">
        <v>30</v>
      </c>
      <c r="R24" s="170"/>
      <c r="S24" s="170"/>
      <c r="T24" s="170"/>
    </row>
    <row r="25" spans="1:20" ht="15.6" x14ac:dyDescent="0.3">
      <c r="A25" s="170"/>
      <c r="B25" s="328" t="s">
        <v>13</v>
      </c>
      <c r="C25" s="328"/>
      <c r="D25" s="328"/>
      <c r="E25" s="328"/>
      <c r="F25" s="328"/>
      <c r="G25" s="328"/>
      <c r="H25" s="328"/>
      <c r="I25" s="328"/>
      <c r="J25" s="328"/>
      <c r="K25" s="328"/>
      <c r="L25" s="328"/>
      <c r="M25" s="328"/>
      <c r="N25" s="328"/>
      <c r="O25" s="328"/>
      <c r="P25" s="328"/>
      <c r="Q25" s="328"/>
      <c r="R25" s="170"/>
      <c r="S25" s="170"/>
      <c r="T25" s="170"/>
    </row>
    <row r="26" spans="1:20" ht="94.5" customHeight="1" x14ac:dyDescent="0.3">
      <c r="A26" s="170"/>
      <c r="B26" s="171" t="str">
        <f>'Пр.1 к пп2'!C14</f>
        <v>Доля выпускников муниципальных общеобразовательных организаций, получивших аттестат о среднем общем образовании в их общей численности, %</v>
      </c>
      <c r="C26" s="174">
        <f>'Пр.1 к пп2'!F14</f>
        <v>99.5</v>
      </c>
      <c r="D26" s="145" t="str">
        <f>'Пр.1 к пп2'!G14</f>
        <v>не ниже 98</v>
      </c>
      <c r="E26" s="145" t="str">
        <f>'Пр.1 к пп2'!H14</f>
        <v>не ниже 98</v>
      </c>
      <c r="F26" s="145" t="str">
        <f>'Пр.1 к пп2'!I14</f>
        <v>не ниже 98</v>
      </c>
      <c r="G26" s="145" t="str">
        <f>'Пр.1 к пп2'!J14</f>
        <v>не ниже 98</v>
      </c>
      <c r="H26" s="145" t="str">
        <f>'Пр.1 к пп2'!K14</f>
        <v>не ниже 98</v>
      </c>
      <c r="I26" s="145" t="str">
        <f>'Пр.1 к пп2'!L14</f>
        <v>не ниже 98</v>
      </c>
      <c r="J26" s="145" t="str">
        <f>'Пр.1 к пп2'!M14</f>
        <v>не ниже 98</v>
      </c>
      <c r="K26" s="145" t="str">
        <f>'Пр.1 к пп2'!N14</f>
        <v>не ниже 98</v>
      </c>
      <c r="L26" s="145" t="s">
        <v>541</v>
      </c>
      <c r="M26" s="145">
        <v>0</v>
      </c>
      <c r="N26" s="145" t="s">
        <v>541</v>
      </c>
      <c r="O26" s="145">
        <v>0</v>
      </c>
      <c r="P26" s="145" t="s">
        <v>541</v>
      </c>
      <c r="Q26" s="145">
        <v>0</v>
      </c>
      <c r="R26" s="170"/>
      <c r="S26" s="170"/>
      <c r="T26" s="170"/>
    </row>
    <row r="27" spans="1:20" ht="129" customHeight="1" x14ac:dyDescent="0.3">
      <c r="A27" s="170"/>
      <c r="B27" s="171" t="str">
        <f>'Пр. 1 к пп7'!C10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C27" s="175">
        <f>'Пр. 1 к пп7'!F10</f>
        <v>80.11</v>
      </c>
      <c r="D27" s="176" t="str">
        <f>'Пр. 1 к пп7'!G10</f>
        <v>не менее 75</v>
      </c>
      <c r="E27" s="176" t="str">
        <f>'Пр. 1 к пп7'!H10</f>
        <v>не менее 75</v>
      </c>
      <c r="F27" s="176" t="str">
        <f>'Пр. 1 к пп7'!I10</f>
        <v>не менее 75</v>
      </c>
      <c r="G27" s="176" t="str">
        <f>'Пр. 1 к пп7'!J10</f>
        <v>не менее 75</v>
      </c>
      <c r="H27" s="176" t="str">
        <f>'Пр. 1 к пп7'!K10</f>
        <v>не менее 75</v>
      </c>
      <c r="I27" s="176" t="str">
        <f>'Пр. 1 к пп7'!L10</f>
        <v>не менее 75</v>
      </c>
      <c r="J27" s="176" t="str">
        <f>'Пр. 1 к пп7'!M10</f>
        <v>не менее 75</v>
      </c>
      <c r="K27" s="176" t="str">
        <f>'Пр. 1 к пп7'!N10</f>
        <v>не менее 75</v>
      </c>
      <c r="L27" s="176" t="str">
        <f>'Пр. 1 к пп7'!O10</f>
        <v>не менее 75</v>
      </c>
      <c r="M27" s="176" t="str">
        <f>'Пр. 1 к пп7'!P10</f>
        <v>не менее 75</v>
      </c>
      <c r="N27" s="176" t="str">
        <f>'Пр. 1 к пп7'!Q10</f>
        <v>не менее 75</v>
      </c>
      <c r="O27" s="176">
        <f>'Пр. 1 к пп7'!R10</f>
        <v>0</v>
      </c>
      <c r="P27" s="176" t="str">
        <f>'Пр. 1 к пп7'!S10</f>
        <v>не менее 75</v>
      </c>
      <c r="Q27" s="176">
        <f>'Пр. 1 к пп7'!T10</f>
        <v>0</v>
      </c>
      <c r="R27" s="170"/>
      <c r="S27" s="170"/>
      <c r="T27" s="170"/>
    </row>
    <row r="28" spans="1:20" ht="122.25" customHeight="1" x14ac:dyDescent="0.3">
      <c r="A28" s="170"/>
      <c r="B28" s="171" t="s">
        <v>72</v>
      </c>
      <c r="C28" s="146">
        <v>100</v>
      </c>
      <c r="D28" s="146">
        <v>100</v>
      </c>
      <c r="E28" s="146">
        <v>0</v>
      </c>
      <c r="F28" s="146">
        <v>100</v>
      </c>
      <c r="G28" s="146">
        <v>0</v>
      </c>
      <c r="H28" s="146">
        <v>100</v>
      </c>
      <c r="I28" s="146">
        <v>0</v>
      </c>
      <c r="J28" s="146">
        <v>100</v>
      </c>
      <c r="K28" s="146">
        <v>0</v>
      </c>
      <c r="L28" s="146">
        <v>100</v>
      </c>
      <c r="M28" s="146">
        <v>0</v>
      </c>
      <c r="N28" s="146">
        <v>100</v>
      </c>
      <c r="O28" s="146">
        <v>0</v>
      </c>
      <c r="P28" s="146">
        <v>100</v>
      </c>
      <c r="Q28" s="146">
        <v>0</v>
      </c>
      <c r="R28" s="170"/>
      <c r="S28" s="170"/>
      <c r="T28" s="170"/>
    </row>
    <row r="29" spans="1:20" ht="118.5" customHeight="1" x14ac:dyDescent="0.3">
      <c r="A29" s="170"/>
      <c r="B29" s="171" t="s">
        <v>75</v>
      </c>
      <c r="C29" s="146">
        <v>100</v>
      </c>
      <c r="D29" s="146">
        <v>100</v>
      </c>
      <c r="E29" s="146">
        <v>0</v>
      </c>
      <c r="F29" s="146">
        <v>100</v>
      </c>
      <c r="G29" s="146">
        <v>0</v>
      </c>
      <c r="H29" s="146">
        <v>100</v>
      </c>
      <c r="I29" s="146">
        <v>0</v>
      </c>
      <c r="J29" s="146">
        <v>100</v>
      </c>
      <c r="K29" s="146">
        <v>0</v>
      </c>
      <c r="L29" s="146">
        <v>100</v>
      </c>
      <c r="M29" s="146">
        <v>0</v>
      </c>
      <c r="N29" s="146">
        <v>100</v>
      </c>
      <c r="O29" s="146">
        <v>0</v>
      </c>
      <c r="P29" s="146">
        <v>100</v>
      </c>
      <c r="Q29" s="146">
        <v>0</v>
      </c>
      <c r="R29" s="170"/>
      <c r="S29" s="170"/>
      <c r="T29" s="170"/>
    </row>
    <row r="30" spans="1:20" ht="129" customHeight="1" x14ac:dyDescent="0.3">
      <c r="A30" s="170"/>
      <c r="B30" s="171" t="s">
        <v>76</v>
      </c>
      <c r="C30" s="146">
        <v>100</v>
      </c>
      <c r="D30" s="146">
        <v>100</v>
      </c>
      <c r="E30" s="146">
        <v>0</v>
      </c>
      <c r="F30" s="146">
        <v>100</v>
      </c>
      <c r="G30" s="146">
        <v>0</v>
      </c>
      <c r="H30" s="146">
        <v>100</v>
      </c>
      <c r="I30" s="146">
        <v>0</v>
      </c>
      <c r="J30" s="146">
        <v>100</v>
      </c>
      <c r="K30" s="146">
        <v>0</v>
      </c>
      <c r="L30" s="146">
        <v>100</v>
      </c>
      <c r="M30" s="146">
        <v>0</v>
      </c>
      <c r="N30" s="146">
        <v>100</v>
      </c>
      <c r="O30" s="146">
        <v>0</v>
      </c>
      <c r="P30" s="146">
        <v>100</v>
      </c>
      <c r="Q30" s="146">
        <v>0</v>
      </c>
      <c r="R30" s="170"/>
      <c r="S30" s="170"/>
      <c r="T30" s="170"/>
    </row>
    <row r="31" spans="1:20" ht="73.5" customHeight="1" x14ac:dyDescent="0.3">
      <c r="A31" s="170"/>
      <c r="B31" s="171" t="s">
        <v>77</v>
      </c>
      <c r="C31" s="146">
        <v>72</v>
      </c>
      <c r="D31" s="146" t="s">
        <v>542</v>
      </c>
      <c r="E31" s="146">
        <v>0</v>
      </c>
      <c r="F31" s="146" t="s">
        <v>542</v>
      </c>
      <c r="G31" s="146">
        <v>0</v>
      </c>
      <c r="H31" s="146" t="s">
        <v>542</v>
      </c>
      <c r="I31" s="146">
        <v>0</v>
      </c>
      <c r="J31" s="146" t="s">
        <v>542</v>
      </c>
      <c r="K31" s="146">
        <v>0</v>
      </c>
      <c r="L31" s="146" t="s">
        <v>542</v>
      </c>
      <c r="M31" s="146">
        <v>0</v>
      </c>
      <c r="N31" s="146" t="s">
        <v>542</v>
      </c>
      <c r="O31" s="146">
        <v>0</v>
      </c>
      <c r="P31" s="146" t="s">
        <v>542</v>
      </c>
      <c r="Q31" s="146">
        <v>0</v>
      </c>
      <c r="R31" s="177"/>
      <c r="S31" s="170"/>
      <c r="T31" s="170"/>
    </row>
    <row r="32" spans="1:20" ht="129" customHeight="1" x14ac:dyDescent="0.3">
      <c r="A32" s="170"/>
      <c r="B32" s="171" t="str">
        <f>'Пр. 1 к пп7'!C14</f>
        <v>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v>
      </c>
      <c r="C32" s="176">
        <f>'Пр. 1 к пп7'!F14</f>
        <v>36</v>
      </c>
      <c r="D32" s="176" t="str">
        <f>'Пр. 1 к пп7'!G14</f>
        <v>не менее 25</v>
      </c>
      <c r="E32" s="176" t="str">
        <f>'Пр. 1 к пп7'!H14</f>
        <v>не менее 25</v>
      </c>
      <c r="F32" s="176" t="str">
        <f>'Пр. 1 к пп7'!I14</f>
        <v>не менее 25</v>
      </c>
      <c r="G32" s="176" t="str">
        <f>'Пр. 1 к пп7'!J14</f>
        <v>не менее 25</v>
      </c>
      <c r="H32" s="176" t="str">
        <f>'Пр. 1 к пп7'!K14</f>
        <v>не менее 25</v>
      </c>
      <c r="I32" s="176" t="str">
        <f>'Пр. 1 к пп7'!L14</f>
        <v>не менее 25</v>
      </c>
      <c r="J32" s="176" t="str">
        <f>'Пр. 1 к пп7'!M14</f>
        <v>не менее 25</v>
      </c>
      <c r="K32" s="176">
        <f>'Пр. 1 к пп7'!N14</f>
        <v>0</v>
      </c>
      <c r="L32" s="176" t="str">
        <f>'Пр. 1 к пп7'!O14</f>
        <v>не менее 25</v>
      </c>
      <c r="M32" s="176">
        <f>'Пр. 1 к пп7'!P14</f>
        <v>0</v>
      </c>
      <c r="N32" s="176" t="str">
        <f>'Пр. 1 к пп7'!Q14</f>
        <v>не менее 25</v>
      </c>
      <c r="O32" s="176">
        <f>'Пр. 1 к пп7'!R14</f>
        <v>0</v>
      </c>
      <c r="P32" s="176" t="str">
        <f>'Пр. 1 к пп7'!S14</f>
        <v>не менее 25</v>
      </c>
      <c r="Q32" s="176">
        <f>'Пр. 1 к пп7'!T14</f>
        <v>0</v>
      </c>
      <c r="R32" s="178"/>
      <c r="S32" s="170"/>
      <c r="T32" s="170"/>
    </row>
    <row r="33" spans="1:39" ht="75.75" customHeight="1" x14ac:dyDescent="0.3">
      <c r="A33" s="170"/>
      <c r="B33" s="179" t="str">
        <f>'Пр. 1 к пп1'!C17</f>
        <v>Доступность дошкольного образования для детей в возрасте от 2 месяцев до 7 лет (включительно) по месту жительства, (отложенный спрос), %</v>
      </c>
      <c r="C33" s="174">
        <f>'Пр. 1 к пп1'!F17</f>
        <v>96.4</v>
      </c>
      <c r="D33" s="145">
        <f>'Пр. 1 к пп1'!G17</f>
        <v>100</v>
      </c>
      <c r="E33" s="145">
        <f>'Пр. 1 к пп1'!H17</f>
        <v>100</v>
      </c>
      <c r="F33" s="145">
        <f>'Пр. 1 к пп1'!I17</f>
        <v>100</v>
      </c>
      <c r="G33" s="145">
        <f>'Пр. 1 к пп1'!J17</f>
        <v>100</v>
      </c>
      <c r="H33" s="145">
        <f>'Пр. 1 к пп1'!K17</f>
        <v>100</v>
      </c>
      <c r="I33" s="145">
        <f>'Пр. 1 к пп1'!L17</f>
        <v>100</v>
      </c>
      <c r="J33" s="145">
        <f>'Пр. 1 к пп1'!M17</f>
        <v>100</v>
      </c>
      <c r="K33" s="145">
        <f>'Пр. 1 к пп1'!N17</f>
        <v>0</v>
      </c>
      <c r="L33" s="145">
        <f>'Пр. 1 к пп1'!O17</f>
        <v>100</v>
      </c>
      <c r="M33" s="145">
        <f>'Пр. 1 к пп1'!P17</f>
        <v>0</v>
      </c>
      <c r="N33" s="145">
        <f>'Пр. 1 к пп1'!Q17</f>
        <v>100</v>
      </c>
      <c r="O33" s="145">
        <f>'Пр. 1 к пп1'!R17</f>
        <v>0</v>
      </c>
      <c r="P33" s="145">
        <f>'Пр. 1 к пп1'!S17</f>
        <v>100</v>
      </c>
      <c r="Q33" s="145">
        <f>'Пр. 1 к пп1'!T17</f>
        <v>0</v>
      </c>
      <c r="R33" s="170"/>
      <c r="S33" s="170"/>
      <c r="T33" s="170"/>
    </row>
    <row r="34" spans="1:39" ht="25.5" customHeight="1" x14ac:dyDescent="0.3">
      <c r="A34" s="170"/>
      <c r="B34" s="327" t="s">
        <v>31</v>
      </c>
      <c r="C34" s="326" t="s">
        <v>21</v>
      </c>
      <c r="D34" s="326" t="s">
        <v>22</v>
      </c>
      <c r="E34" s="326"/>
      <c r="F34" s="326" t="s">
        <v>23</v>
      </c>
      <c r="G34" s="326"/>
      <c r="H34" s="326" t="s">
        <v>24</v>
      </c>
      <c r="I34" s="326"/>
      <c r="J34" s="326" t="s">
        <v>25</v>
      </c>
      <c r="K34" s="326"/>
      <c r="L34" s="326" t="s">
        <v>26</v>
      </c>
      <c r="M34" s="326"/>
      <c r="N34" s="326" t="s">
        <v>27</v>
      </c>
      <c r="O34" s="326"/>
      <c r="P34" s="326" t="s">
        <v>28</v>
      </c>
      <c r="Q34" s="326"/>
      <c r="R34" s="170"/>
      <c r="S34" s="170"/>
      <c r="T34" s="170"/>
    </row>
    <row r="35" spans="1:39" ht="103.5" customHeight="1" x14ac:dyDescent="0.3">
      <c r="A35" s="170"/>
      <c r="B35" s="327"/>
      <c r="C35" s="326"/>
      <c r="D35" s="161" t="s">
        <v>29</v>
      </c>
      <c r="E35" s="161" t="s">
        <v>30</v>
      </c>
      <c r="F35" s="161" t="s">
        <v>29</v>
      </c>
      <c r="G35" s="161" t="s">
        <v>30</v>
      </c>
      <c r="H35" s="161" t="s">
        <v>29</v>
      </c>
      <c r="I35" s="161" t="s">
        <v>30</v>
      </c>
      <c r="J35" s="161" t="s">
        <v>29</v>
      </c>
      <c r="K35" s="161" t="s">
        <v>30</v>
      </c>
      <c r="L35" s="161" t="s">
        <v>29</v>
      </c>
      <c r="M35" s="161" t="s">
        <v>30</v>
      </c>
      <c r="N35" s="161" t="s">
        <v>29</v>
      </c>
      <c r="O35" s="161" t="s">
        <v>30</v>
      </c>
      <c r="P35" s="161" t="s">
        <v>29</v>
      </c>
      <c r="Q35" s="161" t="s">
        <v>30</v>
      </c>
      <c r="R35" s="170"/>
      <c r="S35" s="170"/>
      <c r="T35" s="170"/>
    </row>
    <row r="36" spans="1:39" ht="15.6" x14ac:dyDescent="0.3">
      <c r="A36" s="170"/>
      <c r="B36" s="323" t="s">
        <v>382</v>
      </c>
      <c r="C36" s="324"/>
      <c r="D36" s="324"/>
      <c r="E36" s="324"/>
      <c r="F36" s="324"/>
      <c r="G36" s="324"/>
      <c r="H36" s="324"/>
      <c r="I36" s="324"/>
      <c r="J36" s="324"/>
      <c r="K36" s="324"/>
      <c r="L36" s="324"/>
      <c r="M36" s="324"/>
      <c r="N36" s="324"/>
      <c r="O36" s="324"/>
      <c r="P36" s="324"/>
      <c r="Q36" s="325"/>
      <c r="R36" s="170"/>
      <c r="S36" s="170"/>
      <c r="T36" s="170"/>
    </row>
    <row r="37" spans="1:39" ht="74.25" customHeight="1" x14ac:dyDescent="0.3">
      <c r="A37" s="170"/>
      <c r="B37" s="179" t="str">
        <f>'Пр. 1 к пп1'!C13</f>
        <v>Численность детей от 2 месяцев до 7 лет (включительно), получающих дошкольное образование, чел.</v>
      </c>
      <c r="C37" s="145">
        <f>'Пр. 1 к пп1'!F13</f>
        <v>25958</v>
      </c>
      <c r="D37" s="145">
        <f>'Пр. 1 к пп1'!G13</f>
        <v>25000</v>
      </c>
      <c r="E37" s="145">
        <f>'Пр. 1 к пп1'!H13</f>
        <v>25000</v>
      </c>
      <c r="F37" s="145">
        <f>'Пр. 1 к пп1'!I13</f>
        <v>25000</v>
      </c>
      <c r="G37" s="145">
        <f>'Пр. 1 к пп1'!J13</f>
        <v>25000</v>
      </c>
      <c r="H37" s="145">
        <f>'Пр. 1 к пп1'!K13</f>
        <v>25000</v>
      </c>
      <c r="I37" s="145">
        <f>'Пр. 1 к пп1'!L13</f>
        <v>25000</v>
      </c>
      <c r="J37" s="145">
        <f>'Пр. 1 к пп1'!M13</f>
        <v>28595</v>
      </c>
      <c r="K37" s="145">
        <f>'Пр. 1 к пп1'!N13</f>
        <v>0</v>
      </c>
      <c r="L37" s="145">
        <f>'Пр. 1 к пп1'!O13</f>
        <v>28595</v>
      </c>
      <c r="M37" s="145">
        <f>'Пр. 1 к пп1'!P13</f>
        <v>0</v>
      </c>
      <c r="N37" s="145">
        <f>'Пр. 1 к пп1'!Q13</f>
        <v>28595</v>
      </c>
      <c r="O37" s="145">
        <f>'Пр. 1 к пп1'!R13</f>
        <v>0</v>
      </c>
      <c r="P37" s="145">
        <f>'Пр. 1 к пп1'!S13</f>
        <v>28595</v>
      </c>
      <c r="Q37" s="145">
        <f>'Пр. 1 к пп1'!T13</f>
        <v>0</v>
      </c>
      <c r="R37" s="170"/>
      <c r="S37" s="170"/>
      <c r="T37" s="170"/>
    </row>
    <row r="38" spans="1:39" ht="114" customHeight="1" x14ac:dyDescent="0.3">
      <c r="A38" s="170"/>
      <c r="B38" s="179" t="str">
        <f>'Пр. 1 к пп1'!C14</f>
        <v>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v>
      </c>
      <c r="C38" s="145">
        <f>'Пр. 1 к пп1'!F14</f>
        <v>100</v>
      </c>
      <c r="D38" s="145">
        <f>'Пр. 1 к пп1'!G14</f>
        <v>100</v>
      </c>
      <c r="E38" s="145">
        <f>'Пр. 1 к пп1'!H14</f>
        <v>100</v>
      </c>
      <c r="F38" s="145">
        <f>'Пр. 1 к пп1'!I14</f>
        <v>100</v>
      </c>
      <c r="G38" s="145">
        <f>'Пр. 1 к пп1'!J14</f>
        <v>100</v>
      </c>
      <c r="H38" s="145">
        <f>'Пр. 1 к пп1'!K14</f>
        <v>100</v>
      </c>
      <c r="I38" s="145">
        <f>'Пр. 1 к пп1'!L14</f>
        <v>100</v>
      </c>
      <c r="J38" s="145">
        <f>'Пр. 1 к пп1'!M14</f>
        <v>100</v>
      </c>
      <c r="K38" s="145">
        <f>'Пр. 1 к пп1'!N14</f>
        <v>100</v>
      </c>
      <c r="L38" s="145">
        <f>'Пр. 1 к пп1'!O14</f>
        <v>100</v>
      </c>
      <c r="M38" s="145">
        <f>'Пр. 1 к пп1'!P14</f>
        <v>100</v>
      </c>
      <c r="N38" s="145">
        <f>'Пр. 1 к пп1'!Q14</f>
        <v>100</v>
      </c>
      <c r="O38" s="145">
        <f>'Пр. 1 к пп1'!R14</f>
        <v>0</v>
      </c>
      <c r="P38" s="145">
        <f>'Пр. 1 к пп1'!S14</f>
        <v>100</v>
      </c>
      <c r="Q38" s="145">
        <f>'Пр. 1 к пп1'!T14</f>
        <v>0</v>
      </c>
      <c r="R38" s="170"/>
      <c r="S38" s="170"/>
      <c r="T38" s="170"/>
    </row>
    <row r="39" spans="1:39" ht="56.25" customHeight="1" x14ac:dyDescent="0.3">
      <c r="A39" s="170"/>
      <c r="B39" s="179" t="str">
        <f>'Пр. 1 к пп1'!C15</f>
        <v>Обеспеченность детей в возрасте от 3 до 7 лет формами дошкольного образования,  % от потребности</v>
      </c>
      <c r="C39" s="145">
        <f>'Пр. 1 к пп1'!F15</f>
        <v>100</v>
      </c>
      <c r="D39" s="145">
        <f>'Пр. 1 к пп1'!G15</f>
        <v>100</v>
      </c>
      <c r="E39" s="145">
        <f>'Пр. 1 к пп1'!H15</f>
        <v>100</v>
      </c>
      <c r="F39" s="145">
        <f>'Пр. 1 к пп1'!I15</f>
        <v>100</v>
      </c>
      <c r="G39" s="145">
        <f>'Пр. 1 к пп1'!J15</f>
        <v>100</v>
      </c>
      <c r="H39" s="145">
        <f>'Пр. 1 к пп1'!K15</f>
        <v>100</v>
      </c>
      <c r="I39" s="145">
        <f>'Пр. 1 к пп1'!L15</f>
        <v>100</v>
      </c>
      <c r="J39" s="145">
        <f>'Пр. 1 к пп1'!M15</f>
        <v>100</v>
      </c>
      <c r="K39" s="145">
        <f>'Пр. 1 к пп1'!N15</f>
        <v>0</v>
      </c>
      <c r="L39" s="145">
        <f>'Пр. 1 к пп1'!O15</f>
        <v>100</v>
      </c>
      <c r="M39" s="145">
        <f>'Пр. 1 к пп1'!P15</f>
        <v>0</v>
      </c>
      <c r="N39" s="145">
        <f>'Пр. 1 к пп1'!Q15</f>
        <v>100</v>
      </c>
      <c r="O39" s="145">
        <f>'Пр. 1 к пп1'!R15</f>
        <v>0</v>
      </c>
      <c r="P39" s="145">
        <f>'Пр. 1 к пп1'!S15</f>
        <v>100</v>
      </c>
      <c r="Q39" s="145">
        <f>'Пр. 1 к пп1'!T15</f>
        <v>0</v>
      </c>
      <c r="R39" s="170"/>
      <c r="S39" s="170"/>
      <c r="T39" s="170"/>
    </row>
    <row r="40" spans="1:39" ht="111.75" customHeight="1" x14ac:dyDescent="0.3">
      <c r="A40" s="170"/>
      <c r="B40" s="179" t="str">
        <f>'Пр. 1 к пп1'!C16</f>
        <v>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 *</v>
      </c>
      <c r="C40" s="145">
        <f>'Пр. 1 к пп1'!F16</f>
        <v>100</v>
      </c>
      <c r="D40" s="145">
        <f>'Пр. 1 к пп1'!G16</f>
        <v>100</v>
      </c>
      <c r="E40" s="145">
        <f>'Пр. 1 к пп1'!H16</f>
        <v>100</v>
      </c>
      <c r="F40" s="145">
        <f>'Пр. 1 к пп1'!I16</f>
        <v>100</v>
      </c>
      <c r="G40" s="145">
        <f>'Пр. 1 к пп1'!J16</f>
        <v>100</v>
      </c>
      <c r="H40" s="145">
        <f>'Пр. 1 к пп1'!K16</f>
        <v>100</v>
      </c>
      <c r="I40" s="145">
        <f>'Пр. 1 к пп1'!L16</f>
        <v>100</v>
      </c>
      <c r="J40" s="145">
        <f>'Пр. 1 к пп1'!M16</f>
        <v>100</v>
      </c>
      <c r="K40" s="145">
        <f>'Пр. 1 к пп1'!N16</f>
        <v>100</v>
      </c>
      <c r="L40" s="145">
        <f>'Пр. 1 к пп1'!O16</f>
        <v>100</v>
      </c>
      <c r="M40" s="145">
        <f>'Пр. 1 к пп1'!P16</f>
        <v>100</v>
      </c>
      <c r="N40" s="145">
        <f>'Пр. 1 к пп1'!Q16</f>
        <v>100</v>
      </c>
      <c r="O40" s="145">
        <f>'Пр. 1 к пп1'!R16</f>
        <v>0</v>
      </c>
      <c r="P40" s="145">
        <f>'Пр. 1 к пп1'!S16</f>
        <v>100</v>
      </c>
      <c r="Q40" s="145">
        <f>'Пр. 1 к пп1'!T16</f>
        <v>0</v>
      </c>
      <c r="R40" s="170"/>
      <c r="S40" s="170"/>
      <c r="T40" s="170"/>
    </row>
    <row r="41" spans="1:39" ht="92.25" customHeight="1" x14ac:dyDescent="0.3">
      <c r="A41" s="170"/>
      <c r="B41" s="179" t="str">
        <f>'Пр. 1 к пп1'!C17</f>
        <v>Доступность дошкольного образования для детей в возрасте от 2 месяцев до 7 лет (включительно) по месту жительства, (отложенный спрос), %</v>
      </c>
      <c r="C41" s="174">
        <f>'Пр. 1 к пп1'!F17</f>
        <v>96.4</v>
      </c>
      <c r="D41" s="145">
        <f>'Пр. 1 к пп1'!G17</f>
        <v>100</v>
      </c>
      <c r="E41" s="145">
        <f>'Пр. 1 к пп1'!H17</f>
        <v>100</v>
      </c>
      <c r="F41" s="145">
        <f>'Пр. 1 к пп1'!I17</f>
        <v>100</v>
      </c>
      <c r="G41" s="145">
        <f>'Пр. 1 к пп1'!J17</f>
        <v>100</v>
      </c>
      <c r="H41" s="145">
        <f>'Пр. 1 к пп1'!K17</f>
        <v>100</v>
      </c>
      <c r="I41" s="145">
        <f>'Пр. 1 к пп1'!L17</f>
        <v>100</v>
      </c>
      <c r="J41" s="145">
        <f>'Пр. 1 к пп1'!M17</f>
        <v>100</v>
      </c>
      <c r="K41" s="145">
        <f>'Пр. 1 к пп1'!N17</f>
        <v>0</v>
      </c>
      <c r="L41" s="145">
        <f>'Пр. 1 к пп1'!O17</f>
        <v>100</v>
      </c>
      <c r="M41" s="145">
        <f>'Пр. 1 к пп1'!P17</f>
        <v>0</v>
      </c>
      <c r="N41" s="145">
        <f>'Пр. 1 к пп1'!Q17</f>
        <v>100</v>
      </c>
      <c r="O41" s="145">
        <f>'Пр. 1 к пп1'!R17</f>
        <v>0</v>
      </c>
      <c r="P41" s="145">
        <f>'Пр. 1 к пп1'!S17</f>
        <v>100</v>
      </c>
      <c r="Q41" s="145">
        <f>'Пр. 1 к пп1'!T17</f>
        <v>0</v>
      </c>
      <c r="R41" s="170"/>
      <c r="S41" s="170"/>
      <c r="T41" s="170"/>
    </row>
    <row r="42" spans="1:39" ht="15.6" x14ac:dyDescent="0.3">
      <c r="A42" s="170"/>
      <c r="B42" s="323" t="s">
        <v>14</v>
      </c>
      <c r="C42" s="324"/>
      <c r="D42" s="324"/>
      <c r="E42" s="324"/>
      <c r="F42" s="324"/>
      <c r="G42" s="324"/>
      <c r="H42" s="324"/>
      <c r="I42" s="324"/>
      <c r="J42" s="324"/>
      <c r="K42" s="324"/>
      <c r="L42" s="324"/>
      <c r="M42" s="324"/>
      <c r="N42" s="324"/>
      <c r="O42" s="324"/>
      <c r="P42" s="324"/>
      <c r="Q42" s="325"/>
      <c r="R42" s="170"/>
      <c r="S42" s="170"/>
      <c r="T42" s="170"/>
    </row>
    <row r="43" spans="1:39" ht="80.25" customHeight="1" x14ac:dyDescent="0.3">
      <c r="A43" s="170"/>
      <c r="B43" s="171" t="str">
        <f>'Пр.1 к пп2'!C12</f>
        <v>Численность обучающихся в муниципальных общеобразовательных учреждениях, чел.</v>
      </c>
      <c r="C43" s="145">
        <f>'Пр.1 к пп2'!F12</f>
        <v>64180</v>
      </c>
      <c r="D43" s="145">
        <f>'Пр.1 к пп2'!G12</f>
        <v>64900</v>
      </c>
      <c r="E43" s="145">
        <f>'Пр.1 к пп2'!H12</f>
        <v>64900</v>
      </c>
      <c r="F43" s="145">
        <f>'Пр.1 к пп2'!I12</f>
        <v>65100</v>
      </c>
      <c r="G43" s="145">
        <f>'Пр.1 к пп2'!J12</f>
        <v>65100</v>
      </c>
      <c r="H43" s="145">
        <f>'Пр.1 к пп2'!K12</f>
        <v>65900</v>
      </c>
      <c r="I43" s="145">
        <f>'Пр.1 к пп2'!L12</f>
        <v>65900</v>
      </c>
      <c r="J43" s="145">
        <f>'Пр.1 к пп2'!M12</f>
        <v>66900</v>
      </c>
      <c r="K43" s="145">
        <f>'Пр.1 к пп2'!N12</f>
        <v>66900</v>
      </c>
      <c r="L43" s="145">
        <f>'Пр.1 к пп2'!O12</f>
        <v>67900</v>
      </c>
      <c r="M43" s="145">
        <f>'Пр.1 к пп2'!P12</f>
        <v>67900</v>
      </c>
      <c r="N43" s="145">
        <f>'Пр.1 к пп2'!Q12</f>
        <v>68900</v>
      </c>
      <c r="O43" s="145">
        <f>'Пр.1 к пп2'!R12</f>
        <v>0</v>
      </c>
      <c r="P43" s="145">
        <f>'Пр.1 к пп2'!S12</f>
        <v>69900</v>
      </c>
      <c r="Q43" s="145">
        <f>'Пр.1 к пп2'!T12</f>
        <v>0</v>
      </c>
      <c r="R43" s="170"/>
      <c r="S43" s="170"/>
      <c r="T43" s="170"/>
      <c r="W43" s="36"/>
      <c r="X43" s="36"/>
      <c r="Y43" s="36"/>
      <c r="Z43" s="36"/>
      <c r="AA43" s="36"/>
      <c r="AB43" s="36"/>
      <c r="AC43" s="36"/>
      <c r="AD43" s="36"/>
      <c r="AE43" s="36"/>
      <c r="AF43" s="36"/>
      <c r="AG43" s="36"/>
      <c r="AH43" s="36"/>
      <c r="AI43" s="36"/>
      <c r="AJ43" s="36"/>
      <c r="AK43" s="36"/>
      <c r="AL43" s="36"/>
      <c r="AM43" s="36"/>
    </row>
    <row r="44" spans="1:39" ht="128.25" customHeight="1" x14ac:dyDescent="0.3">
      <c r="A44" s="170"/>
      <c r="B44" s="171" t="str">
        <f>'Пр.1 к пп2'!C13</f>
        <v>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v>
      </c>
      <c r="C44" s="145">
        <f>'Пр.1 к пп2'!F13</f>
        <v>605</v>
      </c>
      <c r="D44" s="145" t="str">
        <f>'Пр.1 к пп2'!G13</f>
        <v>не менее 600</v>
      </c>
      <c r="E44" s="145" t="str">
        <f>'Пр.1 к пп2'!H13</f>
        <v>не менее 600</v>
      </c>
      <c r="F44" s="145" t="str">
        <f>'Пр.1 к пп2'!I13</f>
        <v>не менее 600</v>
      </c>
      <c r="G44" s="145" t="str">
        <f>'Пр.1 к пп2'!J13</f>
        <v>не менее 600</v>
      </c>
      <c r="H44" s="145" t="str">
        <f>'Пр.1 к пп2'!K13</f>
        <v>не менее 600</v>
      </c>
      <c r="I44" s="145" t="str">
        <f>'Пр.1 к пп2'!L13</f>
        <v>не менее 600</v>
      </c>
      <c r="J44" s="145" t="str">
        <f>'Пр.1 к пп2'!M13</f>
        <v>не менее 600</v>
      </c>
      <c r="K44" s="145">
        <f>'Пр.1 к пп2'!N13</f>
        <v>0</v>
      </c>
      <c r="L44" s="145" t="str">
        <f>'Пр.1 к пп2'!O13</f>
        <v>не менее 600</v>
      </c>
      <c r="M44" s="145">
        <f>'Пр.1 к пп2'!P13</f>
        <v>0</v>
      </c>
      <c r="N44" s="145" t="str">
        <f>'Пр.1 к пп2'!Q13</f>
        <v>не менее 600</v>
      </c>
      <c r="O44" s="145">
        <f>'Пр.1 к пп2'!R13</f>
        <v>0</v>
      </c>
      <c r="P44" s="145" t="str">
        <f>'Пр.1 к пп2'!S13</f>
        <v>не менее 600</v>
      </c>
      <c r="Q44" s="145">
        <f>'Пр.1 к пп2'!T13</f>
        <v>0</v>
      </c>
      <c r="R44" s="170"/>
      <c r="S44" s="170"/>
      <c r="T44" s="170"/>
      <c r="W44" s="36"/>
      <c r="X44" s="36"/>
      <c r="Y44" s="36"/>
      <c r="Z44" s="36"/>
      <c r="AA44" s="36"/>
      <c r="AB44" s="36"/>
      <c r="AC44" s="36"/>
      <c r="AD44" s="36"/>
      <c r="AE44" s="36"/>
      <c r="AF44" s="36"/>
      <c r="AG44" s="36"/>
      <c r="AH44" s="36"/>
      <c r="AI44" s="36"/>
      <c r="AJ44" s="36"/>
      <c r="AK44" s="36"/>
      <c r="AL44" s="36"/>
      <c r="AM44" s="36"/>
    </row>
    <row r="45" spans="1:39" s="37" customFormat="1" ht="15.6" x14ac:dyDescent="0.3">
      <c r="A45" s="180"/>
      <c r="B45" s="323" t="s">
        <v>32</v>
      </c>
      <c r="C45" s="324"/>
      <c r="D45" s="324"/>
      <c r="E45" s="324"/>
      <c r="F45" s="324"/>
      <c r="G45" s="324"/>
      <c r="H45" s="324"/>
      <c r="I45" s="324"/>
      <c r="J45" s="324"/>
      <c r="K45" s="324"/>
      <c r="L45" s="324"/>
      <c r="M45" s="324"/>
      <c r="N45" s="324"/>
      <c r="O45" s="324"/>
      <c r="P45" s="324"/>
      <c r="Q45" s="325"/>
      <c r="R45" s="170"/>
      <c r="S45" s="170"/>
      <c r="T45" s="170"/>
      <c r="U45" s="2"/>
      <c r="V45" s="2"/>
    </row>
    <row r="46" spans="1:39" ht="130.5" customHeight="1" x14ac:dyDescent="0.3">
      <c r="A46" s="170"/>
      <c r="B46" s="168" t="str">
        <f>'Пр.1 к пп.3'!C10</f>
        <v>Доля детей в возрасте от 7 до 17 лет включительно, принявших участие в программах каникулярного отдыха в общей численности детей данного возраста, %**</v>
      </c>
      <c r="C46" s="181">
        <f>'Пр.1 к пп.3'!F10</f>
        <v>25.66</v>
      </c>
      <c r="D46" s="145" t="str">
        <f>'Пр.1 к пп.3'!G10</f>
        <v>не менее 40</v>
      </c>
      <c r="E46" s="145" t="str">
        <f>'Пр.1 к пп.3'!H10</f>
        <v>не менее 40</v>
      </c>
      <c r="F46" s="145" t="str">
        <f>'Пр.1 к пп.3'!I10</f>
        <v>не менее 40</v>
      </c>
      <c r="G46" s="145" t="str">
        <f>'Пр.1 к пп.3'!J10</f>
        <v>не менее 40</v>
      </c>
      <c r="H46" s="145" t="str">
        <f>'Пр.1 к пп.3'!K10</f>
        <v>не менее 40</v>
      </c>
      <c r="I46" s="145" t="str">
        <f>'Пр.1 к пп.3'!L10</f>
        <v>не менее 40</v>
      </c>
      <c r="J46" s="145" t="str">
        <f>'Пр.1 к пп.3'!M10</f>
        <v>не менее 40</v>
      </c>
      <c r="K46" s="145" t="str">
        <f>'Пр.1 к пп.3'!N10</f>
        <v>не менее 40</v>
      </c>
      <c r="L46" s="145" t="str">
        <f>'Пр.1 к пп.3'!O10</f>
        <v>не менее 40</v>
      </c>
      <c r="M46" s="145" t="str">
        <f>'Пр.1 к пп.3'!P10</f>
        <v>не менее 40</v>
      </c>
      <c r="N46" s="145" t="str">
        <f>'Пр.1 к пп.3'!Q10</f>
        <v>не менее 40</v>
      </c>
      <c r="O46" s="145">
        <f>'Пр.1 к пп.3'!R10</f>
        <v>0</v>
      </c>
      <c r="P46" s="145" t="str">
        <f>'Пр.1 к пп.3'!S10</f>
        <v>не менее 40</v>
      </c>
      <c r="Q46" s="145">
        <f>'Пр.1 к пп.3'!T10</f>
        <v>0</v>
      </c>
      <c r="R46" s="170"/>
      <c r="S46" s="170"/>
      <c r="T46" s="170"/>
    </row>
    <row r="47" spans="1:39" ht="167.25" customHeight="1" x14ac:dyDescent="0.3">
      <c r="A47" s="170"/>
      <c r="B47" s="168" t="str">
        <f>'Пр.1 к пп.3'!C11</f>
        <v>Доля детей-сирот и детей, оставшихся без попечения родителей, отдохнувших в детских лагерях всех типов, от общего количества детей-сирот и детей, оставшихся без попечения родителей, обучающихся в муниципальных общеобразовательных учреждениях, %</v>
      </c>
      <c r="C47" s="145">
        <f>'Пр.1 к пп.3'!F11</f>
        <v>48</v>
      </c>
      <c r="D47" s="145" t="str">
        <f>'Пр.1 к пп.3'!G11</f>
        <v>не менее 40</v>
      </c>
      <c r="E47" s="145" t="str">
        <f>'Пр.1 к пп.3'!H11</f>
        <v>не менее 40</v>
      </c>
      <c r="F47" s="145" t="str">
        <f>'Пр.1 к пп.3'!I11</f>
        <v>не менее 50</v>
      </c>
      <c r="G47" s="145" t="str">
        <f>'Пр.1 к пп.3'!J11</f>
        <v>не менее 50</v>
      </c>
      <c r="H47" s="145" t="str">
        <f>'Пр.1 к пп.3'!K11</f>
        <v>не менее 50</v>
      </c>
      <c r="I47" s="145" t="str">
        <f>'Пр.1 к пп.3'!L11</f>
        <v>не менее 50</v>
      </c>
      <c r="J47" s="145" t="str">
        <f>'Пр.1 к пп.3'!M11</f>
        <v>не менее 55</v>
      </c>
      <c r="K47" s="145">
        <f>'Пр.1 к пп.3'!N11</f>
        <v>0</v>
      </c>
      <c r="L47" s="145" t="str">
        <f>'Пр.1 к пп.3'!O11</f>
        <v>не менее 60</v>
      </c>
      <c r="M47" s="145">
        <f>'Пр.1 к пп.3'!P11</f>
        <v>0</v>
      </c>
      <c r="N47" s="145" t="str">
        <f>'Пр.1 к пп.3'!Q11</f>
        <v>не менее 65</v>
      </c>
      <c r="O47" s="145">
        <f>'Пр.1 к пп.3'!R11</f>
        <v>0</v>
      </c>
      <c r="P47" s="145" t="str">
        <f>'Пр.1 к пп.3'!S11</f>
        <v>не менее 70</v>
      </c>
      <c r="Q47" s="145">
        <f>'Пр.1 к пп.3'!T11</f>
        <v>0</v>
      </c>
      <c r="R47" s="170"/>
      <c r="S47" s="170"/>
      <c r="T47" s="170"/>
    </row>
    <row r="48" spans="1:39" s="142" customFormat="1" ht="167.25" customHeight="1" x14ac:dyDescent="0.3">
      <c r="A48" s="170"/>
      <c r="B48" s="168" t="str">
        <f>'Пр.1 к пп.3'!C12</f>
        <v>Доля детей-инвалидов, отдохнувших в детских лагерях всех типов, от общего количества детей-инвалидов, обучающихся в муниципальных общеобразовательных учреждениях, %</v>
      </c>
      <c r="C48" s="174">
        <f>'Пр.1 к пп.3'!F12</f>
        <v>44.5</v>
      </c>
      <c r="D48" s="145">
        <f>'Пр.1 к пп.3'!G12</f>
        <v>30</v>
      </c>
      <c r="E48" s="145">
        <f>'Пр.1 к пп.3'!H12</f>
        <v>30</v>
      </c>
      <c r="F48" s="145">
        <f>'Пр.1 к пп.3'!I12</f>
        <v>40</v>
      </c>
      <c r="G48" s="145">
        <f>'Пр.1 к пп.3'!J12</f>
        <v>40</v>
      </c>
      <c r="H48" s="145">
        <f>'Пр.1 к пп.3'!K12</f>
        <v>40</v>
      </c>
      <c r="I48" s="145">
        <f>'Пр.1 к пп.3'!L12</f>
        <v>40</v>
      </c>
      <c r="J48" s="145">
        <f>'Пр.1 к пп.3'!M12</f>
        <v>40</v>
      </c>
      <c r="K48" s="145">
        <f>'Пр.1 к пп.3'!N12</f>
        <v>0</v>
      </c>
      <c r="L48" s="145">
        <f>'Пр.1 к пп.3'!O12</f>
        <v>40</v>
      </c>
      <c r="M48" s="145">
        <f>'Пр.1 к пп.3'!P12</f>
        <v>0</v>
      </c>
      <c r="N48" s="145">
        <f>'Пр.1 к пп.3'!Q12</f>
        <v>40</v>
      </c>
      <c r="O48" s="145">
        <f>'Пр.1 к пп.3'!R12</f>
        <v>0</v>
      </c>
      <c r="P48" s="145">
        <f>'Пр.1 к пп.3'!S12</f>
        <v>50</v>
      </c>
      <c r="Q48" s="145">
        <f>'Пр.1 к пп.3'!T12</f>
        <v>0</v>
      </c>
      <c r="R48" s="170"/>
      <c r="S48" s="170"/>
      <c r="T48" s="170"/>
    </row>
    <row r="49" spans="1:20" ht="15.75" customHeight="1" x14ac:dyDescent="0.3">
      <c r="A49" s="170"/>
      <c r="B49" s="323" t="s">
        <v>16</v>
      </c>
      <c r="C49" s="324"/>
      <c r="D49" s="324"/>
      <c r="E49" s="324"/>
      <c r="F49" s="324"/>
      <c r="G49" s="324"/>
      <c r="H49" s="324"/>
      <c r="I49" s="324"/>
      <c r="J49" s="324"/>
      <c r="K49" s="324"/>
      <c r="L49" s="324"/>
      <c r="M49" s="324"/>
      <c r="N49" s="324"/>
      <c r="O49" s="324"/>
      <c r="P49" s="324"/>
      <c r="Q49" s="325"/>
      <c r="R49" s="170"/>
      <c r="S49" s="170"/>
      <c r="T49" s="170"/>
    </row>
    <row r="50" spans="1:20" ht="131.25" customHeight="1" x14ac:dyDescent="0.3">
      <c r="A50" s="170"/>
      <c r="B50" s="171" t="str">
        <f>'Пр. 1 к пп.4'!C10</f>
        <v>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v>
      </c>
      <c r="C50" s="145">
        <f>'Пр. 1 к пп.4'!F10</f>
        <v>82</v>
      </c>
      <c r="D50" s="145">
        <f>'Пр. 1 к пп.4'!G10</f>
        <v>90</v>
      </c>
      <c r="E50" s="145">
        <f>'Пр. 1 к пп.4'!H10</f>
        <v>90</v>
      </c>
      <c r="F50" s="145">
        <f>'Пр. 1 к пп.4'!I10</f>
        <v>95</v>
      </c>
      <c r="G50" s="145">
        <f>'Пр. 1 к пп.4'!J10</f>
        <v>95</v>
      </c>
      <c r="H50" s="145">
        <f>'Пр. 1 к пп.4'!K10</f>
        <v>100</v>
      </c>
      <c r="I50" s="145">
        <f>'Пр. 1 к пп.4'!L10</f>
        <v>100</v>
      </c>
      <c r="J50" s="145">
        <f>'Пр. 1 к пп.4'!M10</f>
        <v>100</v>
      </c>
      <c r="K50" s="145">
        <f>'Пр. 1 к пп.4'!N10</f>
        <v>100</v>
      </c>
      <c r="L50" s="145">
        <f>'Пр. 1 к пп.4'!O10</f>
        <v>100</v>
      </c>
      <c r="M50" s="145">
        <f>'Пр. 1 к пп.4'!P10</f>
        <v>100</v>
      </c>
      <c r="N50" s="145">
        <f>'Пр. 1 к пп.4'!Q10</f>
        <v>100</v>
      </c>
      <c r="O50" s="145">
        <f>'Пр. 1 к пп.4'!R10</f>
        <v>0</v>
      </c>
      <c r="P50" s="145">
        <f>'Пр. 1 к пп.4'!S10</f>
        <v>100</v>
      </c>
      <c r="Q50" s="145">
        <f>'Пр. 1 к пп.4'!T10</f>
        <v>0</v>
      </c>
      <c r="R50" s="170"/>
      <c r="S50" s="170"/>
      <c r="T50" s="170"/>
    </row>
    <row r="51" spans="1:20" ht="113.25" customHeight="1" x14ac:dyDescent="0.3">
      <c r="A51" s="170"/>
      <c r="B51" s="171" t="str">
        <f>'Пр. 1 к пп.4'!C11</f>
        <v>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v>
      </c>
      <c r="C51" s="145">
        <f>'Пр. 1 к пп.4'!F11</f>
        <v>32</v>
      </c>
      <c r="D51" s="145">
        <f>'Пр. 1 к пп.4'!G11</f>
        <v>32</v>
      </c>
      <c r="E51" s="145">
        <f>'Пр. 1 к пп.4'!H11</f>
        <v>32</v>
      </c>
      <c r="F51" s="145">
        <f>'Пр. 1 к пп.4'!I11</f>
        <v>33</v>
      </c>
      <c r="G51" s="145">
        <f>'Пр. 1 к пп.4'!J11</f>
        <v>33</v>
      </c>
      <c r="H51" s="145">
        <f>'Пр. 1 к пп.4'!K11</f>
        <v>33</v>
      </c>
      <c r="I51" s="145">
        <f>'Пр. 1 к пп.4'!L11</f>
        <v>33</v>
      </c>
      <c r="J51" s="145">
        <f>'Пр. 1 к пп.4'!M11</f>
        <v>34</v>
      </c>
      <c r="K51" s="145">
        <f>'Пр. 1 к пп.4'!N11</f>
        <v>34</v>
      </c>
      <c r="L51" s="145">
        <f>'Пр. 1 к пп.4'!O11</f>
        <v>34</v>
      </c>
      <c r="M51" s="145">
        <f>'Пр. 1 к пп.4'!P11</f>
        <v>34</v>
      </c>
      <c r="N51" s="145">
        <f>'Пр. 1 к пп.4'!Q11</f>
        <v>35</v>
      </c>
      <c r="O51" s="145">
        <f>'Пр. 1 к пп.4'!R11</f>
        <v>0</v>
      </c>
      <c r="P51" s="145">
        <f>'Пр. 1 к пп.4'!S11</f>
        <v>35</v>
      </c>
      <c r="Q51" s="145">
        <f>'Пр. 1 к пп.4'!T11</f>
        <v>0</v>
      </c>
      <c r="R51" s="170"/>
      <c r="S51" s="170"/>
      <c r="T51" s="170"/>
    </row>
    <row r="52" spans="1:20" ht="63" customHeight="1" x14ac:dyDescent="0.3">
      <c r="A52" s="170"/>
      <c r="B52" s="171" t="str">
        <f>'Пр. 1 к пп.4'!C12</f>
        <v>Число детей, прошедших психолого-медико-педагогическое обследование, чел.</v>
      </c>
      <c r="C52" s="145">
        <f>'Пр. 1 к пп.4'!F12</f>
        <v>4190</v>
      </c>
      <c r="D52" s="145" t="str">
        <f>'Пр. 1 к пп.4'!G12</f>
        <v>не менее 3000</v>
      </c>
      <c r="E52" s="145" t="str">
        <f>'Пр. 1 к пп.4'!H12</f>
        <v>не менее 3000</v>
      </c>
      <c r="F52" s="145" t="str">
        <f>'Пр. 1 к пп.4'!I12</f>
        <v>не менее 3000</v>
      </c>
      <c r="G52" s="145" t="str">
        <f>'Пр. 1 к пп.4'!J12</f>
        <v>не менее 3000</v>
      </c>
      <c r="H52" s="145" t="str">
        <f>'Пр. 1 к пп.4'!K12</f>
        <v>не менее 3000</v>
      </c>
      <c r="I52" s="145" t="str">
        <f>'Пр. 1 к пп.4'!L12</f>
        <v>не менее 3000</v>
      </c>
      <c r="J52" s="145" t="str">
        <f>'Пр. 1 к пп.4'!M12</f>
        <v>не менее 3000</v>
      </c>
      <c r="K52" s="145" t="str">
        <f>'Пр. 1 к пп.4'!N12</f>
        <v>не менее 3000</v>
      </c>
      <c r="L52" s="145" t="str">
        <f>'Пр. 1 к пп.4'!O12</f>
        <v>не менее 3000</v>
      </c>
      <c r="M52" s="145" t="str">
        <f>'Пр. 1 к пп.4'!P12</f>
        <v>не менее 3000</v>
      </c>
      <c r="N52" s="145" t="str">
        <f>'Пр. 1 к пп.4'!Q12</f>
        <v>не менее 3000</v>
      </c>
      <c r="O52" s="145">
        <f>'Пр. 1 к пп.4'!R12</f>
        <v>0</v>
      </c>
      <c r="P52" s="145" t="str">
        <f>'Пр. 1 к пп.4'!S12</f>
        <v>не менее 3000</v>
      </c>
      <c r="Q52" s="145">
        <f>'Пр. 1 к пп.4'!T12</f>
        <v>0</v>
      </c>
      <c r="R52" s="170"/>
      <c r="S52" s="170"/>
      <c r="T52" s="170"/>
    </row>
    <row r="53" spans="1:20" ht="106.5" customHeight="1" x14ac:dyDescent="0.3">
      <c r="A53" s="170"/>
      <c r="B53" s="171" t="str">
        <f>'Пр. 1 к пп.4'!C13</f>
        <v>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v>
      </c>
      <c r="C53" s="145">
        <f>'Пр. 1 к пп.4'!F13</f>
        <v>146</v>
      </c>
      <c r="D53" s="145">
        <f>'Пр. 1 к пп.4'!G13</f>
        <v>145</v>
      </c>
      <c r="E53" s="145">
        <f>'Пр. 1 к пп.4'!H13</f>
        <v>145</v>
      </c>
      <c r="F53" s="145">
        <f>'Пр. 1 к пп.4'!I13</f>
        <v>145</v>
      </c>
      <c r="G53" s="145">
        <f>'Пр. 1 к пп.4'!J13</f>
        <v>145</v>
      </c>
      <c r="H53" s="145">
        <f>'Пр. 1 к пп.4'!K13</f>
        <v>145</v>
      </c>
      <c r="I53" s="145">
        <f>'Пр. 1 к пп.4'!L13</f>
        <v>145</v>
      </c>
      <c r="J53" s="145">
        <f>'Пр. 1 к пп.4'!M13</f>
        <v>145</v>
      </c>
      <c r="K53" s="145">
        <f>'Пр. 1 к пп.4'!N13</f>
        <v>145</v>
      </c>
      <c r="L53" s="145">
        <f>'Пр. 1 к пп.4'!O13</f>
        <v>145</v>
      </c>
      <c r="M53" s="145">
        <f>'Пр. 1 к пп.4'!P13</f>
        <v>145</v>
      </c>
      <c r="N53" s="145">
        <f>'Пр. 1 к пп.4'!Q13</f>
        <v>145</v>
      </c>
      <c r="O53" s="145">
        <f>'Пр. 1 к пп.4'!R13</f>
        <v>0</v>
      </c>
      <c r="P53" s="145">
        <f>'Пр. 1 к пп.4'!S13</f>
        <v>145</v>
      </c>
      <c r="Q53" s="145">
        <f>'Пр. 1 к пп.4'!T13</f>
        <v>0</v>
      </c>
      <c r="R53" s="170"/>
      <c r="S53" s="170"/>
      <c r="T53" s="170"/>
    </row>
    <row r="54" spans="1:20" ht="15.6" x14ac:dyDescent="0.3">
      <c r="A54" s="170"/>
      <c r="B54" s="323" t="s">
        <v>17</v>
      </c>
      <c r="C54" s="324"/>
      <c r="D54" s="324"/>
      <c r="E54" s="324"/>
      <c r="F54" s="324"/>
      <c r="G54" s="324"/>
      <c r="H54" s="324"/>
      <c r="I54" s="324"/>
      <c r="J54" s="324"/>
      <c r="K54" s="324"/>
      <c r="L54" s="324"/>
      <c r="M54" s="324"/>
      <c r="N54" s="324"/>
      <c r="O54" s="324"/>
      <c r="P54" s="324"/>
      <c r="Q54" s="325"/>
      <c r="R54" s="170"/>
      <c r="S54" s="170"/>
      <c r="T54" s="170"/>
    </row>
    <row r="55" spans="1:20" ht="87" customHeight="1" x14ac:dyDescent="0.3">
      <c r="A55" s="170"/>
      <c r="B55" s="168" t="str">
        <f>'Пр. 1 к пп1'!C17</f>
        <v>Доступность дошкольного образования для детей в возрасте от 2 месяцев до 7 лет (включительно) по месту жительства, (отложенный спрос), %</v>
      </c>
      <c r="C55" s="149">
        <f>'Пр. 1 к пп1'!F17</f>
        <v>96.4</v>
      </c>
      <c r="D55" s="144">
        <f>'Пр. 1 к пп1'!G17</f>
        <v>100</v>
      </c>
      <c r="E55" s="144">
        <f>'Пр. 1 к пп1'!H17</f>
        <v>100</v>
      </c>
      <c r="F55" s="144">
        <f>'Пр. 1 к пп1'!I17</f>
        <v>100</v>
      </c>
      <c r="G55" s="144">
        <f>'Пр. 1 к пп1'!J17</f>
        <v>100</v>
      </c>
      <c r="H55" s="144">
        <f>'Пр. 1 к пп1'!K17</f>
        <v>100</v>
      </c>
      <c r="I55" s="144">
        <f>'Пр. 1 к пп1'!L17</f>
        <v>100</v>
      </c>
      <c r="J55" s="144">
        <v>100</v>
      </c>
      <c r="K55" s="144">
        <v>0</v>
      </c>
      <c r="L55" s="144">
        <v>100</v>
      </c>
      <c r="M55" s="144">
        <v>0</v>
      </c>
      <c r="N55" s="144">
        <v>100</v>
      </c>
      <c r="O55" s="144">
        <v>0</v>
      </c>
      <c r="P55" s="144">
        <v>100</v>
      </c>
      <c r="Q55" s="144">
        <v>0</v>
      </c>
      <c r="R55" s="170"/>
      <c r="S55" s="170"/>
      <c r="T55" s="170"/>
    </row>
    <row r="56" spans="1:20" ht="62.4" x14ac:dyDescent="0.3">
      <c r="A56" s="170"/>
      <c r="B56" s="168" t="str">
        <f>'Пр.1 к пп2'!C18</f>
        <v>Удельный вес учащихся, занимающихся в первую смену в дневных учреждениях общего образования, %</v>
      </c>
      <c r="C56" s="182">
        <f>'Пр.1 к пп2'!F18</f>
        <v>58.3</v>
      </c>
      <c r="D56" s="183">
        <f>'Пр.1 к пп2'!G18</f>
        <v>56</v>
      </c>
      <c r="E56" s="183">
        <f>'Пр.1 к пп2'!H18</f>
        <v>56</v>
      </c>
      <c r="F56" s="182">
        <f>'Пр.1 к пп2'!I18</f>
        <v>83.2</v>
      </c>
      <c r="G56" s="182">
        <f>'Пр.1 к пп2'!J18</f>
        <v>83.2</v>
      </c>
      <c r="H56" s="182">
        <f>'Пр.1 к пп2'!K18</f>
        <v>83.2</v>
      </c>
      <c r="I56" s="182">
        <f>'Пр.1 к пп2'!L18</f>
        <v>83.2</v>
      </c>
      <c r="J56" s="182">
        <f>'Пр.1 к пп2'!M18</f>
        <v>83.2</v>
      </c>
      <c r="K56" s="144">
        <v>0</v>
      </c>
      <c r="L56" s="182">
        <v>87</v>
      </c>
      <c r="M56" s="144">
        <v>0</v>
      </c>
      <c r="N56" s="182">
        <v>93</v>
      </c>
      <c r="O56" s="144">
        <v>0</v>
      </c>
      <c r="P56" s="144">
        <v>100</v>
      </c>
      <c r="Q56" s="144">
        <v>0</v>
      </c>
      <c r="R56" s="170"/>
      <c r="S56" s="170"/>
      <c r="T56" s="170"/>
    </row>
    <row r="57" spans="1:20" ht="138" customHeight="1" x14ac:dyDescent="0.3">
      <c r="A57" s="170"/>
      <c r="B57" s="168" t="str">
        <f>'Пр. 1 к пп7'!C10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C57" s="138">
        <f>'Пр. 1 к пп7'!F10</f>
        <v>80.11</v>
      </c>
      <c r="D57" s="138" t="str">
        <f>'Пр. 1 к пп7'!G10</f>
        <v>не менее 75</v>
      </c>
      <c r="E57" s="144" t="str">
        <f>'Пр. 1 к пп7'!H10</f>
        <v>не менее 75</v>
      </c>
      <c r="F57" s="138" t="str">
        <f>'Пр. 1 к пп7'!I10</f>
        <v>не менее 75</v>
      </c>
      <c r="G57" s="144" t="str">
        <f>'Пр. 1 к пп7'!J10</f>
        <v>не менее 75</v>
      </c>
      <c r="H57" s="138" t="str">
        <f>'Пр. 1 к пп7'!K10</f>
        <v>не менее 75</v>
      </c>
      <c r="I57" s="144" t="str">
        <f>'Пр. 1 к пп7'!L10</f>
        <v>не менее 75</v>
      </c>
      <c r="J57" s="138" t="str">
        <f>'Пр. 1 к пп7'!M10</f>
        <v>не менее 75</v>
      </c>
      <c r="K57" s="145" t="str">
        <f>'Пр. 1 к пп7'!N10</f>
        <v>не менее 75</v>
      </c>
      <c r="L57" s="145" t="str">
        <f>'Пр. 1 к пп7'!O10</f>
        <v>не менее 75</v>
      </c>
      <c r="M57" s="145" t="str">
        <f>'Пр. 1 к пп7'!P10</f>
        <v>не менее 75</v>
      </c>
      <c r="N57" s="145" t="str">
        <f>'Пр. 1 к пп7'!Q10</f>
        <v>не менее 75</v>
      </c>
      <c r="O57" s="145">
        <f>'Пр. 1 к пп7'!R10</f>
        <v>0</v>
      </c>
      <c r="P57" s="145" t="str">
        <f>'Пр. 1 к пп7'!S10</f>
        <v>не менее 75</v>
      </c>
      <c r="Q57" s="145">
        <f>'Пр. 1 к пп7'!T10</f>
        <v>0</v>
      </c>
      <c r="R57" s="170"/>
      <c r="S57" s="170"/>
      <c r="T57" s="170"/>
    </row>
    <row r="58" spans="1:20" ht="32.25" customHeight="1" x14ac:dyDescent="0.3">
      <c r="A58" s="170"/>
      <c r="B58" s="323" t="s">
        <v>707</v>
      </c>
      <c r="C58" s="324"/>
      <c r="D58" s="324"/>
      <c r="E58" s="324"/>
      <c r="F58" s="324"/>
      <c r="G58" s="324"/>
      <c r="H58" s="324"/>
      <c r="I58" s="324"/>
      <c r="J58" s="324"/>
      <c r="K58" s="324"/>
      <c r="L58" s="324"/>
      <c r="M58" s="324"/>
      <c r="N58" s="324"/>
      <c r="O58" s="324"/>
      <c r="P58" s="324"/>
      <c r="Q58" s="325"/>
      <c r="R58" s="170"/>
      <c r="S58" s="170"/>
      <c r="T58" s="170"/>
    </row>
    <row r="59" spans="1:20" ht="86.25" customHeight="1" x14ac:dyDescent="0.3">
      <c r="A59" s="170"/>
      <c r="B59" s="171" t="s">
        <v>698</v>
      </c>
      <c r="C59" s="145" t="str">
        <f>'ПП 6'!H9</f>
        <v>-</v>
      </c>
      <c r="D59" s="145">
        <f>'ПП 6'!J9</f>
        <v>100</v>
      </c>
      <c r="E59" s="145">
        <f>'ПП 6'!K9</f>
        <v>100</v>
      </c>
      <c r="F59" s="145">
        <f>'ПП 6'!L9</f>
        <v>100</v>
      </c>
      <c r="G59" s="145">
        <f>'ПП 6'!M9</f>
        <v>100</v>
      </c>
      <c r="H59" s="145">
        <f>'ПП 6'!N9</f>
        <v>100</v>
      </c>
      <c r="I59" s="145">
        <f>'ПП 6'!O9</f>
        <v>100</v>
      </c>
      <c r="J59" s="145">
        <f>'ПП 6'!P9</f>
        <v>100</v>
      </c>
      <c r="K59" s="145">
        <f>'ПП 6'!Q9</f>
        <v>100</v>
      </c>
      <c r="L59" s="145">
        <f>'ПП 6'!R9</f>
        <v>100</v>
      </c>
      <c r="M59" s="145">
        <f>'ПП 6'!S9</f>
        <v>100</v>
      </c>
      <c r="N59" s="145">
        <f>'ПП 6'!T9</f>
        <v>100</v>
      </c>
      <c r="O59" s="145">
        <f>'ПП 6'!U9</f>
        <v>0</v>
      </c>
      <c r="P59" s="145">
        <f>'ПП 6'!V9</f>
        <v>100</v>
      </c>
      <c r="Q59" s="145">
        <f>'ПП 6'!W9</f>
        <v>0</v>
      </c>
      <c r="R59" s="170"/>
      <c r="S59" s="170"/>
      <c r="T59" s="170"/>
    </row>
    <row r="60" spans="1:20" ht="15.6" x14ac:dyDescent="0.3">
      <c r="A60" s="170"/>
      <c r="B60" s="323" t="s">
        <v>19</v>
      </c>
      <c r="C60" s="324"/>
      <c r="D60" s="324"/>
      <c r="E60" s="324"/>
      <c r="F60" s="324"/>
      <c r="G60" s="324"/>
      <c r="H60" s="324"/>
      <c r="I60" s="324"/>
      <c r="J60" s="324"/>
      <c r="K60" s="324"/>
      <c r="L60" s="324"/>
      <c r="M60" s="324"/>
      <c r="N60" s="324"/>
      <c r="O60" s="324"/>
      <c r="P60" s="324"/>
      <c r="Q60" s="325"/>
      <c r="R60" s="170"/>
      <c r="S60" s="170"/>
      <c r="T60" s="170"/>
    </row>
    <row r="61" spans="1:20" ht="141" customHeight="1" x14ac:dyDescent="0.3">
      <c r="A61" s="170"/>
      <c r="B61" s="184" t="str">
        <f>'Пр. 1 к пп7'!C10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C61" s="181">
        <f>'Пр. 1 к пп7'!F10</f>
        <v>80.11</v>
      </c>
      <c r="D61" s="145" t="str">
        <f>'Пр. 1 к пп7'!G10</f>
        <v>не менее 75</v>
      </c>
      <c r="E61" s="145" t="str">
        <f>'Пр. 1 к пп7'!H10</f>
        <v>не менее 75</v>
      </c>
      <c r="F61" s="145" t="str">
        <f>'Пр. 1 к пп7'!I10</f>
        <v>не менее 75</v>
      </c>
      <c r="G61" s="145" t="str">
        <f>'Пр. 1 к пп7'!J10</f>
        <v>не менее 75</v>
      </c>
      <c r="H61" s="145" t="str">
        <f>'Пр. 1 к пп7'!K10</f>
        <v>не менее 75</v>
      </c>
      <c r="I61" s="145" t="str">
        <f>'Пр. 1 к пп7'!L10</f>
        <v>не менее 75</v>
      </c>
      <c r="J61" s="145" t="str">
        <f>'Пр. 1 к пп7'!M10</f>
        <v>не менее 75</v>
      </c>
      <c r="K61" s="145" t="str">
        <f>'Пр. 1 к пп7'!N10</f>
        <v>не менее 75</v>
      </c>
      <c r="L61" s="145" t="str">
        <f>'Пр. 1 к пп7'!O10</f>
        <v>не менее 75</v>
      </c>
      <c r="M61" s="145" t="str">
        <f>'Пр. 1 к пп7'!P10</f>
        <v>не менее 75</v>
      </c>
      <c r="N61" s="145" t="str">
        <f>'Пр. 1 к пп7'!Q10</f>
        <v>не менее 75</v>
      </c>
      <c r="O61" s="145">
        <f>'Пр. 1 к пп7'!R10</f>
        <v>0</v>
      </c>
      <c r="P61" s="145" t="str">
        <f>'Пр. 1 к пп7'!S10</f>
        <v>не менее 75</v>
      </c>
      <c r="Q61" s="145">
        <f>'Пр. 1 к пп7'!T10</f>
        <v>0</v>
      </c>
      <c r="R61" s="170"/>
      <c r="S61" s="170"/>
      <c r="T61" s="170"/>
    </row>
    <row r="62" spans="1:20" ht="51" customHeight="1" x14ac:dyDescent="0.3">
      <c r="A62" s="170"/>
      <c r="B62" s="315" t="s">
        <v>33</v>
      </c>
      <c r="C62" s="326" t="s">
        <v>34</v>
      </c>
      <c r="D62" s="326"/>
      <c r="E62" s="326"/>
      <c r="F62" s="326" t="s">
        <v>35</v>
      </c>
      <c r="G62" s="326"/>
      <c r="H62" s="326"/>
      <c r="I62" s="326"/>
      <c r="J62" s="326" t="s">
        <v>363</v>
      </c>
      <c r="K62" s="326"/>
      <c r="L62" s="326" t="s">
        <v>37</v>
      </c>
      <c r="M62" s="326"/>
      <c r="N62" s="326" t="s">
        <v>38</v>
      </c>
      <c r="O62" s="326"/>
      <c r="P62" s="326" t="s">
        <v>208</v>
      </c>
      <c r="Q62" s="326"/>
      <c r="R62" s="170"/>
      <c r="S62" s="170"/>
      <c r="T62" s="170"/>
    </row>
    <row r="63" spans="1:20" ht="15.75" customHeight="1" x14ac:dyDescent="0.3">
      <c r="A63" s="170"/>
      <c r="B63" s="316"/>
      <c r="C63" s="326"/>
      <c r="D63" s="326"/>
      <c r="E63" s="326"/>
      <c r="F63" s="335" t="s">
        <v>39</v>
      </c>
      <c r="G63" s="335"/>
      <c r="H63" s="335" t="s">
        <v>40</v>
      </c>
      <c r="I63" s="335"/>
      <c r="J63" s="185" t="s">
        <v>39</v>
      </c>
      <c r="K63" s="185" t="s">
        <v>40</v>
      </c>
      <c r="L63" s="185" t="s">
        <v>39</v>
      </c>
      <c r="M63" s="185" t="s">
        <v>40</v>
      </c>
      <c r="N63" s="185" t="s">
        <v>39</v>
      </c>
      <c r="O63" s="185" t="s">
        <v>40</v>
      </c>
      <c r="P63" s="185" t="s">
        <v>39</v>
      </c>
      <c r="Q63" s="185" t="s">
        <v>109</v>
      </c>
      <c r="R63" s="170"/>
      <c r="S63" s="170"/>
      <c r="T63" s="170"/>
    </row>
    <row r="64" spans="1:20" ht="15.6" x14ac:dyDescent="0.3">
      <c r="A64" s="170"/>
      <c r="B64" s="316"/>
      <c r="C64" s="306" t="s">
        <v>22</v>
      </c>
      <c r="D64" s="306"/>
      <c r="E64" s="306"/>
      <c r="F64" s="311">
        <f>'Приложение 2 к МП'!E82</f>
        <v>15164711.5</v>
      </c>
      <c r="G64" s="311"/>
      <c r="H64" s="305">
        <f>'Приложение 2 к МП'!F82</f>
        <v>11971185.999999998</v>
      </c>
      <c r="I64" s="305"/>
      <c r="J64" s="186">
        <f>'Приложение 2 к МП'!G82</f>
        <v>4503584.8</v>
      </c>
      <c r="K64" s="186">
        <f>'Приложение 2 к МП'!H82</f>
        <v>3837086</v>
      </c>
      <c r="L64" s="186">
        <f>'Приложение 2 к МП'!I82</f>
        <v>2226307.6</v>
      </c>
      <c r="M64" s="186">
        <f>'Приложение 2 к МП'!J82</f>
        <v>920445.3</v>
      </c>
      <c r="N64" s="186">
        <f>'Приложение 2 к МП'!K82</f>
        <v>7536423.4000000013</v>
      </c>
      <c r="O64" s="186">
        <f>'Приложение 2 к МП'!L82</f>
        <v>6315258.9999999991</v>
      </c>
      <c r="P64" s="186">
        <f>'Приложение 2 к МП'!M82</f>
        <v>898395.70000000007</v>
      </c>
      <c r="Q64" s="186">
        <f>'Приложение 2 к МП'!N82</f>
        <v>898395.70000000007</v>
      </c>
      <c r="R64" s="187"/>
      <c r="S64" s="187"/>
      <c r="T64" s="170"/>
    </row>
    <row r="65" spans="1:21" ht="15.6" x14ac:dyDescent="0.3">
      <c r="A65" s="170"/>
      <c r="B65" s="316"/>
      <c r="C65" s="306" t="s">
        <v>23</v>
      </c>
      <c r="D65" s="306"/>
      <c r="E65" s="306"/>
      <c r="F65" s="311">
        <f>'Приложение 2 к МП'!E83</f>
        <v>15520015.699999999</v>
      </c>
      <c r="G65" s="311"/>
      <c r="H65" s="305">
        <f>'Приложение 2 к МП'!F83</f>
        <v>9681793.6999999993</v>
      </c>
      <c r="I65" s="305"/>
      <c r="J65" s="186">
        <f>'Приложение 2 к МП'!G83</f>
        <v>4582368.2</v>
      </c>
      <c r="K65" s="186">
        <f>'Приложение 2 к МП'!H83</f>
        <v>3521610.4000000004</v>
      </c>
      <c r="L65" s="186">
        <f>'Приложение 2 к МП'!I83</f>
        <v>1796137.3000000003</v>
      </c>
      <c r="M65" s="186">
        <f>'Приложение 2 к МП'!J83</f>
        <v>358154</v>
      </c>
      <c r="N65" s="186">
        <f>'Приложение 2 к МП'!K83</f>
        <v>8243114.5000000009</v>
      </c>
      <c r="O65" s="186">
        <f>'Приложение 2 к МП'!L83</f>
        <v>5802029.2999999998</v>
      </c>
      <c r="P65" s="186">
        <f>'Приложение 2 к МП'!M83</f>
        <v>898395.70000000007</v>
      </c>
      <c r="Q65" s="186">
        <f>'Приложение 2 к МП'!N83</f>
        <v>0</v>
      </c>
      <c r="R65" s="187"/>
      <c r="S65" s="187"/>
      <c r="T65" s="170"/>
    </row>
    <row r="66" spans="1:21" ht="15.6" x14ac:dyDescent="0.3">
      <c r="A66" s="170"/>
      <c r="B66" s="316"/>
      <c r="C66" s="306" t="s">
        <v>24</v>
      </c>
      <c r="D66" s="306"/>
      <c r="E66" s="306"/>
      <c r="F66" s="307">
        <f>'Приложение 2 к МП'!E84</f>
        <v>13248549.300000001</v>
      </c>
      <c r="G66" s="308"/>
      <c r="H66" s="321">
        <f>'Приложение 2 к МП'!F84</f>
        <v>3438061.0000000005</v>
      </c>
      <c r="I66" s="322"/>
      <c r="J66" s="186">
        <f>'Приложение 2 к МП'!G84</f>
        <v>3910925.0000000005</v>
      </c>
      <c r="K66" s="186">
        <f>'Приложение 2 к МП'!H84</f>
        <v>3438061.0000000005</v>
      </c>
      <c r="L66" s="186">
        <f>'Приложение 2 к МП'!I84</f>
        <v>1535875.2000000002</v>
      </c>
      <c r="M66" s="186">
        <f>'Приложение 2 к МП'!J84</f>
        <v>0</v>
      </c>
      <c r="N66" s="186">
        <f>'Приложение 2 к МП'!K84</f>
        <v>6903353.3999999994</v>
      </c>
      <c r="O66" s="186">
        <f>'Приложение 2 к МП'!L84</f>
        <v>0</v>
      </c>
      <c r="P66" s="186">
        <f>'Приложение 2 к МП'!M84</f>
        <v>898395.70000000007</v>
      </c>
      <c r="Q66" s="186">
        <f>'Приложение 2 к МП'!N84</f>
        <v>0</v>
      </c>
      <c r="R66" s="187" t="s">
        <v>765</v>
      </c>
      <c r="S66" s="187" t="s">
        <v>26</v>
      </c>
      <c r="T66" s="187"/>
    </row>
    <row r="67" spans="1:21" ht="15.6" x14ac:dyDescent="0.3">
      <c r="A67" s="170"/>
      <c r="B67" s="316"/>
      <c r="C67" s="306" t="s">
        <v>25</v>
      </c>
      <c r="D67" s="306"/>
      <c r="E67" s="306"/>
      <c r="F67" s="311">
        <f>'Приложение 2 к МП'!E85</f>
        <v>11827667.399999999</v>
      </c>
      <c r="G67" s="311"/>
      <c r="H67" s="305">
        <f>'Приложение 2 к МП'!F85</f>
        <v>2909000</v>
      </c>
      <c r="I67" s="305"/>
      <c r="J67" s="186">
        <f>'Приложение 2 к МП'!G85</f>
        <v>3573296</v>
      </c>
      <c r="K67" s="186">
        <f>'Приложение 2 к МП'!H85</f>
        <v>2909000</v>
      </c>
      <c r="L67" s="186">
        <f>'Приложение 2 к МП'!I85</f>
        <v>264654</v>
      </c>
      <c r="M67" s="186">
        <f>'Приложение 2 к МП'!J85</f>
        <v>0</v>
      </c>
      <c r="N67" s="186">
        <f>'Приложение 2 к МП'!K85</f>
        <v>7091321.7000000002</v>
      </c>
      <c r="O67" s="186">
        <f>'Приложение 2 к МП'!L85</f>
        <v>0</v>
      </c>
      <c r="P67" s="186">
        <f>'Приложение 2 к МП'!M85</f>
        <v>898395.70000000007</v>
      </c>
      <c r="Q67" s="186">
        <f>'Приложение 2 к МП'!N85</f>
        <v>0</v>
      </c>
      <c r="R67" s="187">
        <v>3199300</v>
      </c>
      <c r="S67" s="187">
        <v>3198100</v>
      </c>
      <c r="T67" s="187"/>
      <c r="U67" s="12"/>
    </row>
    <row r="68" spans="1:21" ht="15.6" x14ac:dyDescent="0.3">
      <c r="A68" s="170"/>
      <c r="B68" s="316"/>
      <c r="C68" s="306" t="s">
        <v>26</v>
      </c>
      <c r="D68" s="306"/>
      <c r="E68" s="306"/>
      <c r="F68" s="311">
        <f>'Приложение 2 к МП'!E86</f>
        <v>11419990.6</v>
      </c>
      <c r="G68" s="311"/>
      <c r="H68" s="305">
        <f>'Приложение 2 к МП'!F86</f>
        <v>2908300</v>
      </c>
      <c r="I68" s="305"/>
      <c r="J68" s="186">
        <f>'Приложение 2 к МП'!G86</f>
        <v>3565892.8000000003</v>
      </c>
      <c r="K68" s="186">
        <f>'Приложение 2 к МП'!H86</f>
        <v>2908300</v>
      </c>
      <c r="L68" s="186">
        <f>'Приложение 2 к МП'!I86</f>
        <v>264654</v>
      </c>
      <c r="M68" s="186">
        <f>'Приложение 2 к МП'!J86</f>
        <v>0</v>
      </c>
      <c r="N68" s="186">
        <f>'Приложение 2 к МП'!K86</f>
        <v>6691048.0999999996</v>
      </c>
      <c r="O68" s="186">
        <f>'Приложение 2 к МП'!L86</f>
        <v>0</v>
      </c>
      <c r="P68" s="186">
        <f>'Приложение 2 к МП'!M86</f>
        <v>898395.70000000007</v>
      </c>
      <c r="Q68" s="186">
        <f>'Приложение 2 к МП'!N86</f>
        <v>0</v>
      </c>
      <c r="R68" s="187">
        <v>2909000</v>
      </c>
      <c r="S68" s="187">
        <f>H67-R68</f>
        <v>0</v>
      </c>
      <c r="T68" s="187" t="s">
        <v>800</v>
      </c>
      <c r="U68" s="12"/>
    </row>
    <row r="69" spans="1:21" ht="15.6" x14ac:dyDescent="0.3">
      <c r="A69" s="170"/>
      <c r="B69" s="316"/>
      <c r="C69" s="306" t="s">
        <v>41</v>
      </c>
      <c r="D69" s="306"/>
      <c r="E69" s="306"/>
      <c r="F69" s="311">
        <f>'Приложение 2 к МП'!E87</f>
        <v>12432270.599999998</v>
      </c>
      <c r="G69" s="311"/>
      <c r="H69" s="305">
        <f>'Приложение 2 к МП'!F87</f>
        <v>0</v>
      </c>
      <c r="I69" s="305"/>
      <c r="J69" s="186">
        <f>'Приложение 2 к МП'!G87</f>
        <v>3566905.1</v>
      </c>
      <c r="K69" s="186">
        <f>'Приложение 2 к МП'!H87</f>
        <v>0</v>
      </c>
      <c r="L69" s="186">
        <f>'Приложение 2 к МП'!I87</f>
        <v>963394</v>
      </c>
      <c r="M69" s="186">
        <f>'Приложение 2 к МП'!J87</f>
        <v>0</v>
      </c>
      <c r="N69" s="186">
        <f>'Приложение 2 к МП'!K87</f>
        <v>7003575.7999999998</v>
      </c>
      <c r="O69" s="186">
        <f>'Приложение 2 к МП'!L87</f>
        <v>0</v>
      </c>
      <c r="P69" s="186">
        <f>'Приложение 2 к МП'!M87</f>
        <v>898395.70000000007</v>
      </c>
      <c r="Q69" s="186">
        <f>'Приложение 2 к МП'!N87</f>
        <v>0</v>
      </c>
      <c r="R69" s="187">
        <v>2908300</v>
      </c>
      <c r="S69" s="187">
        <f>H68-R69</f>
        <v>0</v>
      </c>
      <c r="T69" s="187" t="s">
        <v>800</v>
      </c>
      <c r="U69" s="12"/>
    </row>
    <row r="70" spans="1:21" ht="15.6" x14ac:dyDescent="0.3">
      <c r="A70" s="170"/>
      <c r="B70" s="316"/>
      <c r="C70" s="306" t="s">
        <v>28</v>
      </c>
      <c r="D70" s="306"/>
      <c r="E70" s="306"/>
      <c r="F70" s="311">
        <f>'Приложение 2 к МП'!E88</f>
        <v>12407270.599999998</v>
      </c>
      <c r="G70" s="311"/>
      <c r="H70" s="305">
        <f>'Приложение 2 к МП'!F88</f>
        <v>0</v>
      </c>
      <c r="I70" s="305"/>
      <c r="J70" s="186">
        <f>'Приложение 2 к МП'!G88</f>
        <v>3560655.1</v>
      </c>
      <c r="K70" s="186">
        <f>'Приложение 2 к МП'!H88</f>
        <v>0</v>
      </c>
      <c r="L70" s="186">
        <f>'Приложение 2 к МП'!I88</f>
        <v>963394</v>
      </c>
      <c r="M70" s="186">
        <f>'Приложение 2 к МП'!J88</f>
        <v>0</v>
      </c>
      <c r="N70" s="186">
        <f>'Приложение 2 к МП'!K88</f>
        <v>6984825.7999999998</v>
      </c>
      <c r="O70" s="186">
        <f>'Приложение 2 к МП'!L88</f>
        <v>0</v>
      </c>
      <c r="P70" s="186">
        <f>'Приложение 2 к МП'!M88</f>
        <v>898395.70000000007</v>
      </c>
      <c r="Q70" s="186">
        <f>'Приложение 2 к МП'!N88</f>
        <v>0</v>
      </c>
      <c r="R70" s="187">
        <f>K67-R67</f>
        <v>-290300</v>
      </c>
      <c r="S70" s="187">
        <f>K68-S67</f>
        <v>-289800</v>
      </c>
      <c r="T70" s="187"/>
      <c r="U70" s="12"/>
    </row>
    <row r="71" spans="1:21" ht="15.6" x14ac:dyDescent="0.3">
      <c r="A71" s="170"/>
      <c r="B71" s="316"/>
      <c r="C71" s="306" t="s">
        <v>42</v>
      </c>
      <c r="D71" s="306"/>
      <c r="E71" s="306"/>
      <c r="F71" s="311">
        <f>'Приложение 2 к МП'!E81</f>
        <v>92020475.699999988</v>
      </c>
      <c r="G71" s="311"/>
      <c r="H71" s="305">
        <f>'Приложение 2 к МП'!F81</f>
        <v>30908340.699999996</v>
      </c>
      <c r="I71" s="305"/>
      <c r="J71" s="186">
        <f>'Приложение 2 к МП'!G81</f>
        <v>27263627.000000004</v>
      </c>
      <c r="K71" s="186">
        <f>'Приложение 2 к МП'!H81</f>
        <v>16614057.4</v>
      </c>
      <c r="L71" s="186">
        <f>'Приложение 2 к МП'!I81</f>
        <v>8014416.1000000006</v>
      </c>
      <c r="M71" s="186">
        <f>'Приложение 2 к МП'!J81</f>
        <v>1278599.3</v>
      </c>
      <c r="N71" s="186">
        <f>'Приложение 2 к МП'!K81</f>
        <v>50453662.699999996</v>
      </c>
      <c r="O71" s="186">
        <f>'Приложение 2 к МП'!L81</f>
        <v>12117288.299999999</v>
      </c>
      <c r="P71" s="186">
        <f>'Приложение 2 к МП'!M81</f>
        <v>6288769.9000000004</v>
      </c>
      <c r="Q71" s="186">
        <f>'Приложение 2 к МП'!N81</f>
        <v>898395.70000000007</v>
      </c>
      <c r="R71" s="190"/>
      <c r="S71" s="190"/>
      <c r="T71" s="187"/>
      <c r="U71" s="12"/>
    </row>
    <row r="72" spans="1:21" ht="31.2" x14ac:dyDescent="0.3">
      <c r="A72" s="170"/>
      <c r="B72" s="171" t="s">
        <v>43</v>
      </c>
      <c r="C72" s="312" t="s">
        <v>44</v>
      </c>
      <c r="D72" s="312"/>
      <c r="E72" s="312"/>
      <c r="F72" s="312"/>
      <c r="G72" s="312"/>
      <c r="H72" s="312"/>
      <c r="I72" s="312"/>
      <c r="J72" s="312"/>
      <c r="K72" s="312"/>
      <c r="L72" s="312"/>
      <c r="M72" s="312"/>
      <c r="N72" s="312"/>
      <c r="O72" s="312"/>
      <c r="P72" s="312"/>
      <c r="Q72" s="312"/>
      <c r="R72" s="190"/>
      <c r="S72" s="190"/>
      <c r="T72" s="170"/>
    </row>
    <row r="73" spans="1:21" ht="18.75" customHeight="1" x14ac:dyDescent="0.3">
      <c r="A73" s="170"/>
      <c r="B73" s="300" t="s">
        <v>743</v>
      </c>
      <c r="C73" s="313" t="s">
        <v>45</v>
      </c>
      <c r="D73" s="314"/>
      <c r="E73" s="314"/>
      <c r="F73" s="314"/>
      <c r="G73" s="314"/>
      <c r="H73" s="314"/>
      <c r="I73" s="314"/>
      <c r="J73" s="314"/>
      <c r="K73" s="314"/>
      <c r="L73" s="314"/>
      <c r="M73" s="314"/>
      <c r="N73" s="314"/>
      <c r="O73" s="314"/>
      <c r="P73" s="314"/>
      <c r="Q73" s="314"/>
      <c r="R73" s="187"/>
      <c r="S73" s="187"/>
      <c r="T73" s="187"/>
    </row>
    <row r="74" spans="1:21" ht="18.75" customHeight="1" x14ac:dyDescent="0.3">
      <c r="A74" s="170"/>
      <c r="B74" s="300"/>
      <c r="C74" s="309" t="s">
        <v>46</v>
      </c>
      <c r="D74" s="310"/>
      <c r="E74" s="310"/>
      <c r="F74" s="310"/>
      <c r="G74" s="310"/>
      <c r="H74" s="310"/>
      <c r="I74" s="310"/>
      <c r="J74" s="310"/>
      <c r="K74" s="310"/>
      <c r="L74" s="310"/>
      <c r="M74" s="310"/>
      <c r="N74" s="310"/>
      <c r="O74" s="310"/>
      <c r="P74" s="310"/>
      <c r="Q74" s="310"/>
      <c r="R74" s="187"/>
      <c r="S74" s="187"/>
      <c r="T74" s="187"/>
    </row>
    <row r="75" spans="1:21" ht="18.75" customHeight="1" x14ac:dyDescent="0.3">
      <c r="A75" s="170"/>
      <c r="B75" s="300"/>
      <c r="C75" s="309" t="s">
        <v>47</v>
      </c>
      <c r="D75" s="310"/>
      <c r="E75" s="310"/>
      <c r="F75" s="310"/>
      <c r="G75" s="310"/>
      <c r="H75" s="310"/>
      <c r="I75" s="310"/>
      <c r="J75" s="310"/>
      <c r="K75" s="310"/>
      <c r="L75" s="310"/>
      <c r="M75" s="310"/>
      <c r="N75" s="310"/>
      <c r="O75" s="310"/>
      <c r="P75" s="310"/>
      <c r="Q75" s="310"/>
      <c r="R75" s="187"/>
      <c r="S75" s="187"/>
      <c r="T75" s="187"/>
    </row>
    <row r="76" spans="1:21" ht="18.75" customHeight="1" x14ac:dyDescent="0.3">
      <c r="A76" s="170"/>
      <c r="B76" s="300"/>
      <c r="C76" s="309" t="s">
        <v>48</v>
      </c>
      <c r="D76" s="310"/>
      <c r="E76" s="310"/>
      <c r="F76" s="310"/>
      <c r="G76" s="310"/>
      <c r="H76" s="310"/>
      <c r="I76" s="310"/>
      <c r="J76" s="310"/>
      <c r="K76" s="310"/>
      <c r="L76" s="310"/>
      <c r="M76" s="310"/>
      <c r="N76" s="310"/>
      <c r="O76" s="310"/>
      <c r="P76" s="310"/>
      <c r="Q76" s="310"/>
      <c r="R76" s="187"/>
      <c r="S76" s="187"/>
      <c r="T76" s="187"/>
    </row>
    <row r="77" spans="1:21" ht="18.75" customHeight="1" x14ac:dyDescent="0.3">
      <c r="A77" s="170"/>
      <c r="B77" s="300"/>
      <c r="C77" s="309" t="s">
        <v>49</v>
      </c>
      <c r="D77" s="310"/>
      <c r="E77" s="310"/>
      <c r="F77" s="310"/>
      <c r="G77" s="310"/>
      <c r="H77" s="310"/>
      <c r="I77" s="310"/>
      <c r="J77" s="310"/>
      <c r="K77" s="310"/>
      <c r="L77" s="310"/>
      <c r="M77" s="310"/>
      <c r="N77" s="310"/>
      <c r="O77" s="310"/>
      <c r="P77" s="310"/>
      <c r="Q77" s="310"/>
      <c r="R77" s="187"/>
      <c r="S77" s="187"/>
      <c r="T77" s="187"/>
    </row>
    <row r="78" spans="1:21" ht="18.75" customHeight="1" x14ac:dyDescent="0.3">
      <c r="A78" s="170"/>
      <c r="B78" s="300"/>
      <c r="C78" s="309" t="s">
        <v>50</v>
      </c>
      <c r="D78" s="310"/>
      <c r="E78" s="310"/>
      <c r="F78" s="310"/>
      <c r="G78" s="310"/>
      <c r="H78" s="310"/>
      <c r="I78" s="310"/>
      <c r="J78" s="310"/>
      <c r="K78" s="310"/>
      <c r="L78" s="310"/>
      <c r="M78" s="310"/>
      <c r="N78" s="310"/>
      <c r="O78" s="310"/>
      <c r="P78" s="310"/>
      <c r="Q78" s="310"/>
      <c r="R78" s="187"/>
      <c r="S78" s="187"/>
      <c r="T78" s="187"/>
    </row>
    <row r="79" spans="1:21" ht="18.75" customHeight="1" x14ac:dyDescent="0.3">
      <c r="A79" s="170"/>
      <c r="B79" s="301"/>
      <c r="C79" s="309" t="s">
        <v>456</v>
      </c>
      <c r="D79" s="310"/>
      <c r="E79" s="310"/>
      <c r="F79" s="310"/>
      <c r="G79" s="310"/>
      <c r="H79" s="310"/>
      <c r="I79" s="310"/>
      <c r="J79" s="310"/>
      <c r="K79" s="310"/>
      <c r="L79" s="310"/>
      <c r="M79" s="310"/>
      <c r="N79" s="310"/>
      <c r="O79" s="310"/>
      <c r="P79" s="310"/>
      <c r="Q79" s="310"/>
      <c r="R79" s="187"/>
      <c r="S79" s="187"/>
      <c r="T79" s="187"/>
    </row>
    <row r="80" spans="1:21" ht="49.5" customHeight="1" x14ac:dyDescent="0.3">
      <c r="A80" s="170"/>
      <c r="B80" s="188" t="s">
        <v>51</v>
      </c>
      <c r="C80" s="317"/>
      <c r="D80" s="317"/>
      <c r="E80" s="317"/>
      <c r="F80" s="317"/>
      <c r="G80" s="317"/>
      <c r="H80" s="317"/>
      <c r="I80" s="317"/>
      <c r="J80" s="317"/>
      <c r="K80" s="317"/>
      <c r="L80" s="317"/>
      <c r="M80" s="317"/>
      <c r="N80" s="317"/>
      <c r="O80" s="317"/>
      <c r="P80" s="317"/>
      <c r="Q80" s="318"/>
      <c r="R80" s="187"/>
      <c r="S80" s="187"/>
      <c r="T80" s="187"/>
    </row>
    <row r="81" spans="1:20" ht="42" customHeight="1" x14ac:dyDescent="0.3">
      <c r="A81" s="170"/>
      <c r="B81" s="171" t="s">
        <v>52</v>
      </c>
      <c r="C81" s="319" t="s">
        <v>7</v>
      </c>
      <c r="D81" s="319"/>
      <c r="E81" s="319"/>
      <c r="F81" s="319"/>
      <c r="G81" s="319"/>
      <c r="H81" s="319"/>
      <c r="I81" s="319"/>
      <c r="J81" s="319"/>
      <c r="K81" s="319"/>
      <c r="L81" s="319"/>
      <c r="M81" s="319"/>
      <c r="N81" s="319"/>
      <c r="O81" s="319"/>
      <c r="P81" s="319"/>
      <c r="Q81" s="320"/>
      <c r="R81" s="187"/>
      <c r="S81" s="187"/>
      <c r="T81" s="187"/>
    </row>
    <row r="82" spans="1:20" ht="53.25" customHeight="1" x14ac:dyDescent="0.3">
      <c r="A82" s="170"/>
      <c r="B82" s="189" t="s">
        <v>53</v>
      </c>
      <c r="C82" s="302" t="s">
        <v>491</v>
      </c>
      <c r="D82" s="302"/>
      <c r="E82" s="302"/>
      <c r="F82" s="302"/>
      <c r="G82" s="302"/>
      <c r="H82" s="302"/>
      <c r="I82" s="302"/>
      <c r="J82" s="302"/>
      <c r="K82" s="302"/>
      <c r="L82" s="302"/>
      <c r="M82" s="302"/>
      <c r="N82" s="302"/>
      <c r="O82" s="302"/>
      <c r="P82" s="302"/>
      <c r="Q82" s="303"/>
      <c r="R82" s="170"/>
      <c r="S82" s="170"/>
      <c r="T82" s="170"/>
    </row>
    <row r="83" spans="1:20" ht="63" customHeight="1" x14ac:dyDescent="0.3">
      <c r="A83" s="334" t="s">
        <v>803</v>
      </c>
      <c r="B83" s="334"/>
      <c r="C83" s="334"/>
      <c r="D83" s="334"/>
      <c r="E83" s="334"/>
      <c r="F83" s="334"/>
      <c r="G83" s="334"/>
      <c r="H83" s="334"/>
      <c r="I83" s="334"/>
      <c r="J83" s="334"/>
      <c r="K83" s="334"/>
      <c r="L83" s="334"/>
      <c r="M83" s="334"/>
      <c r="N83" s="334"/>
      <c r="O83" s="334"/>
      <c r="P83" s="334"/>
      <c r="Q83" s="334"/>
      <c r="R83" s="170"/>
      <c r="S83" s="170"/>
      <c r="T83" s="170"/>
    </row>
    <row r="84" spans="1:20" ht="27.75" customHeight="1" x14ac:dyDescent="0.3">
      <c r="A84" s="333" t="s">
        <v>662</v>
      </c>
      <c r="B84" s="333"/>
      <c r="C84" s="333"/>
      <c r="D84" s="333"/>
      <c r="E84" s="333"/>
      <c r="F84" s="333"/>
      <c r="G84" s="333"/>
      <c r="H84" s="333"/>
      <c r="I84" s="333"/>
      <c r="J84" s="333"/>
      <c r="K84" s="333"/>
      <c r="L84" s="333"/>
      <c r="M84" s="333"/>
      <c r="N84" s="333"/>
      <c r="O84" s="333"/>
      <c r="P84" s="333"/>
      <c r="Q84" s="333"/>
      <c r="R84" s="170"/>
      <c r="S84" s="170"/>
      <c r="T84" s="170"/>
    </row>
    <row r="85" spans="1:20" x14ac:dyDescent="0.3">
      <c r="A85" s="39"/>
      <c r="B85" s="39"/>
      <c r="C85" s="39"/>
      <c r="D85" s="39"/>
      <c r="E85" s="39"/>
      <c r="F85" s="39"/>
      <c r="G85" s="39"/>
      <c r="H85" s="39"/>
      <c r="I85" s="39"/>
      <c r="J85" s="39"/>
      <c r="K85" s="39"/>
      <c r="L85" s="39"/>
      <c r="M85" s="39"/>
      <c r="N85" s="39"/>
      <c r="O85" s="39"/>
      <c r="P85" s="39"/>
      <c r="Q85" s="39"/>
    </row>
    <row r="86" spans="1:20" ht="15.6" x14ac:dyDescent="0.3">
      <c r="B86" s="304" t="s">
        <v>54</v>
      </c>
      <c r="C86" s="304"/>
      <c r="D86" s="304"/>
      <c r="E86" s="304"/>
      <c r="F86" s="304"/>
      <c r="G86" s="304"/>
      <c r="H86" s="304"/>
      <c r="I86" s="304"/>
      <c r="J86" s="304"/>
      <c r="K86" s="304"/>
      <c r="L86" s="304"/>
      <c r="M86" s="304"/>
      <c r="N86" s="304"/>
      <c r="O86" s="304"/>
      <c r="P86" s="304"/>
      <c r="Q86" s="304"/>
    </row>
    <row r="87" spans="1:20" ht="409.5" customHeight="1" x14ac:dyDescent="0.3">
      <c r="A87" s="330" t="s">
        <v>727</v>
      </c>
      <c r="B87" s="330"/>
      <c r="C87" s="330"/>
      <c r="D87" s="330"/>
      <c r="E87" s="330"/>
      <c r="F87" s="330"/>
      <c r="G87" s="330"/>
      <c r="H87" s="330"/>
      <c r="I87" s="330"/>
      <c r="J87" s="330"/>
      <c r="K87" s="330"/>
      <c r="L87" s="330"/>
      <c r="M87" s="330"/>
      <c r="N87" s="330"/>
      <c r="O87" s="330"/>
      <c r="P87" s="330"/>
      <c r="Q87" s="330"/>
      <c r="R87" s="40"/>
      <c r="S87" s="35"/>
    </row>
    <row r="88" spans="1:20" ht="408.9" customHeight="1" x14ac:dyDescent="0.3">
      <c r="A88" s="330"/>
      <c r="B88" s="330"/>
      <c r="C88" s="330"/>
      <c r="D88" s="330"/>
      <c r="E88" s="330"/>
      <c r="F88" s="330"/>
      <c r="G88" s="330"/>
      <c r="H88" s="330"/>
      <c r="I88" s="330"/>
      <c r="J88" s="330"/>
      <c r="K88" s="330"/>
      <c r="L88" s="330"/>
      <c r="M88" s="330"/>
      <c r="N88" s="330"/>
      <c r="O88" s="330"/>
      <c r="P88" s="330"/>
      <c r="Q88" s="330"/>
    </row>
    <row r="89" spans="1:20" ht="408.9" customHeight="1" x14ac:dyDescent="0.3">
      <c r="A89" s="330"/>
      <c r="B89" s="330"/>
      <c r="C89" s="330"/>
      <c r="D89" s="330"/>
      <c r="E89" s="330"/>
      <c r="F89" s="330"/>
      <c r="G89" s="330"/>
      <c r="H89" s="330"/>
      <c r="I89" s="330"/>
      <c r="J89" s="330"/>
      <c r="K89" s="330"/>
      <c r="L89" s="330"/>
      <c r="M89" s="330"/>
      <c r="N89" s="330"/>
      <c r="O89" s="330"/>
      <c r="P89" s="330"/>
      <c r="Q89" s="330"/>
    </row>
    <row r="90" spans="1:20" ht="408.9" customHeight="1" x14ac:dyDescent="0.3">
      <c r="A90" s="330"/>
      <c r="B90" s="330"/>
      <c r="C90" s="330"/>
      <c r="D90" s="330"/>
      <c r="E90" s="330"/>
      <c r="F90" s="330"/>
      <c r="G90" s="330"/>
      <c r="H90" s="330"/>
      <c r="I90" s="330"/>
      <c r="J90" s="330"/>
      <c r="K90" s="330"/>
      <c r="L90" s="330"/>
      <c r="M90" s="330"/>
      <c r="N90" s="330"/>
      <c r="O90" s="330"/>
      <c r="P90" s="330"/>
      <c r="Q90" s="330"/>
    </row>
    <row r="91" spans="1:20" ht="408.9" customHeight="1" x14ac:dyDescent="0.3">
      <c r="A91" s="330"/>
      <c r="B91" s="330"/>
      <c r="C91" s="330"/>
      <c r="D91" s="330"/>
      <c r="E91" s="330"/>
      <c r="F91" s="330"/>
      <c r="G91" s="330"/>
      <c r="H91" s="330"/>
      <c r="I91" s="330"/>
      <c r="J91" s="330"/>
      <c r="K91" s="330"/>
      <c r="L91" s="330"/>
      <c r="M91" s="330"/>
      <c r="N91" s="330"/>
      <c r="O91" s="330"/>
      <c r="P91" s="330"/>
      <c r="Q91" s="330"/>
    </row>
    <row r="92" spans="1:20" ht="27" customHeight="1" x14ac:dyDescent="0.3">
      <c r="A92" s="330"/>
      <c r="B92" s="330"/>
      <c r="C92" s="330"/>
      <c r="D92" s="330"/>
      <c r="E92" s="330"/>
      <c r="F92" s="330"/>
      <c r="G92" s="330"/>
      <c r="H92" s="330"/>
      <c r="I92" s="330"/>
      <c r="J92" s="330"/>
      <c r="K92" s="330"/>
      <c r="L92" s="330"/>
      <c r="M92" s="330"/>
      <c r="N92" s="330"/>
      <c r="O92" s="330"/>
      <c r="P92" s="330"/>
      <c r="Q92" s="330"/>
    </row>
    <row r="93" spans="1:20" ht="303" customHeight="1" x14ac:dyDescent="0.3">
      <c r="A93" s="330" t="s">
        <v>728</v>
      </c>
      <c r="B93" s="330"/>
      <c r="C93" s="330"/>
      <c r="D93" s="330"/>
      <c r="E93" s="330"/>
      <c r="F93" s="330"/>
      <c r="G93" s="330"/>
      <c r="H93" s="330"/>
      <c r="I93" s="330"/>
      <c r="J93" s="330"/>
      <c r="K93" s="330"/>
      <c r="L93" s="330"/>
      <c r="M93" s="330"/>
      <c r="N93" s="330"/>
      <c r="O93" s="330"/>
      <c r="P93" s="330"/>
      <c r="Q93" s="330"/>
    </row>
    <row r="94" spans="1:20" ht="408.75" customHeight="1" x14ac:dyDescent="0.3">
      <c r="A94" s="330" t="s">
        <v>663</v>
      </c>
      <c r="B94" s="330"/>
      <c r="C94" s="330"/>
      <c r="D94" s="330"/>
      <c r="E94" s="330"/>
      <c r="F94" s="330"/>
      <c r="G94" s="330"/>
      <c r="H94" s="330"/>
      <c r="I94" s="330"/>
      <c r="J94" s="330"/>
      <c r="K94" s="330"/>
      <c r="L94" s="330"/>
      <c r="M94" s="330"/>
      <c r="N94" s="330"/>
      <c r="O94" s="330"/>
      <c r="P94" s="330"/>
      <c r="Q94" s="330"/>
    </row>
    <row r="95" spans="1:20" ht="409.5" customHeight="1" x14ac:dyDescent="0.3">
      <c r="A95" s="330"/>
      <c r="B95" s="330"/>
      <c r="C95" s="330"/>
      <c r="D95" s="330"/>
      <c r="E95" s="330"/>
      <c r="F95" s="330"/>
      <c r="G95" s="330"/>
      <c r="H95" s="330"/>
      <c r="I95" s="330"/>
      <c r="J95" s="330"/>
      <c r="K95" s="330"/>
      <c r="L95" s="330"/>
      <c r="M95" s="330"/>
      <c r="N95" s="330"/>
      <c r="O95" s="330"/>
      <c r="P95" s="330"/>
      <c r="Q95" s="330"/>
    </row>
    <row r="96" spans="1:20" ht="327" customHeight="1" x14ac:dyDescent="0.3">
      <c r="A96" s="330"/>
      <c r="B96" s="330"/>
      <c r="C96" s="330"/>
      <c r="D96" s="330"/>
      <c r="E96" s="330"/>
      <c r="F96" s="330"/>
      <c r="G96" s="330"/>
      <c r="H96" s="330"/>
      <c r="I96" s="330"/>
      <c r="J96" s="330"/>
      <c r="K96" s="330"/>
      <c r="L96" s="330"/>
      <c r="M96" s="330"/>
      <c r="N96" s="330"/>
      <c r="O96" s="330"/>
      <c r="P96" s="330"/>
      <c r="Q96" s="330"/>
    </row>
    <row r="97" spans="1:17" ht="15.75" customHeight="1" x14ac:dyDescent="0.3">
      <c r="A97" s="336" t="s">
        <v>381</v>
      </c>
      <c r="B97" s="336"/>
      <c r="C97" s="336"/>
      <c r="D97" s="336"/>
      <c r="E97" s="336"/>
      <c r="F97" s="336"/>
      <c r="G97" s="336"/>
      <c r="H97" s="336"/>
      <c r="I97" s="336"/>
      <c r="J97" s="336"/>
      <c r="K97" s="336"/>
      <c r="L97" s="336"/>
      <c r="M97" s="336"/>
      <c r="N97" s="336"/>
      <c r="O97" s="336"/>
      <c r="P97" s="336"/>
      <c r="Q97" s="336"/>
    </row>
    <row r="98" spans="1:17" ht="409.6" customHeight="1" x14ac:dyDescent="0.3">
      <c r="A98" s="330" t="s">
        <v>55</v>
      </c>
      <c r="B98" s="330"/>
      <c r="C98" s="330"/>
      <c r="D98" s="330"/>
      <c r="E98" s="330"/>
      <c r="F98" s="330"/>
      <c r="G98" s="330"/>
      <c r="H98" s="330"/>
      <c r="I98" s="330"/>
      <c r="J98" s="330"/>
      <c r="K98" s="330"/>
      <c r="L98" s="330"/>
      <c r="M98" s="330"/>
      <c r="N98" s="330"/>
      <c r="O98" s="330"/>
      <c r="P98" s="330"/>
      <c r="Q98" s="330"/>
    </row>
    <row r="99" spans="1:17" ht="126.75" customHeight="1" x14ac:dyDescent="0.3">
      <c r="A99" s="330"/>
      <c r="B99" s="330"/>
      <c r="C99" s="330"/>
      <c r="D99" s="330"/>
      <c r="E99" s="330"/>
      <c r="F99" s="330"/>
      <c r="G99" s="330"/>
      <c r="H99" s="330"/>
      <c r="I99" s="330"/>
      <c r="J99" s="330"/>
      <c r="K99" s="330"/>
      <c r="L99" s="330"/>
      <c r="M99" s="330"/>
      <c r="N99" s="330"/>
      <c r="O99" s="330"/>
      <c r="P99" s="330"/>
      <c r="Q99" s="330"/>
    </row>
    <row r="102" spans="1:17" x14ac:dyDescent="0.3">
      <c r="F102" s="12"/>
    </row>
    <row r="103" spans="1:17" x14ac:dyDescent="0.3">
      <c r="F103" s="12"/>
    </row>
    <row r="104" spans="1:17" x14ac:dyDescent="0.3">
      <c r="F104" s="12"/>
    </row>
    <row r="105" spans="1:17" x14ac:dyDescent="0.3">
      <c r="F105" s="12"/>
    </row>
    <row r="106" spans="1:17" x14ac:dyDescent="0.3">
      <c r="F106" s="12"/>
    </row>
    <row r="107" spans="1:17" x14ac:dyDescent="0.3">
      <c r="F107" s="12"/>
    </row>
    <row r="108" spans="1:17" x14ac:dyDescent="0.3">
      <c r="F108" s="12"/>
    </row>
    <row r="109" spans="1:17" x14ac:dyDescent="0.3">
      <c r="F109" s="12"/>
    </row>
    <row r="110" spans="1:17" x14ac:dyDescent="0.3">
      <c r="F110" s="12"/>
    </row>
    <row r="111" spans="1:17" x14ac:dyDescent="0.3">
      <c r="F111" s="12"/>
    </row>
    <row r="112" spans="1:17" x14ac:dyDescent="0.3">
      <c r="F112" s="12"/>
    </row>
    <row r="127" ht="17.25" customHeight="1" x14ac:dyDescent="0.3"/>
  </sheetData>
  <mergeCells count="100">
    <mergeCell ref="A87:Q92"/>
    <mergeCell ref="A93:Q93"/>
    <mergeCell ref="A94:Q96"/>
    <mergeCell ref="A98:Q99"/>
    <mergeCell ref="A97:Q97"/>
    <mergeCell ref="A84:Q84"/>
    <mergeCell ref="A83:Q83"/>
    <mergeCell ref="P62:Q62"/>
    <mergeCell ref="N62:O62"/>
    <mergeCell ref="L62:M62"/>
    <mergeCell ref="F65:G65"/>
    <mergeCell ref="H65:I65"/>
    <mergeCell ref="C65:E65"/>
    <mergeCell ref="F64:G64"/>
    <mergeCell ref="H64:I64"/>
    <mergeCell ref="C64:E64"/>
    <mergeCell ref="J62:K62"/>
    <mergeCell ref="F62:I62"/>
    <mergeCell ref="F63:G63"/>
    <mergeCell ref="H63:I63"/>
    <mergeCell ref="C62:E63"/>
    <mergeCell ref="C14:Q14"/>
    <mergeCell ref="M1:Q1"/>
    <mergeCell ref="M2:Q2"/>
    <mergeCell ref="B4:Q4"/>
    <mergeCell ref="B5:Q5"/>
    <mergeCell ref="B6:Q6"/>
    <mergeCell ref="C8:Q8"/>
    <mergeCell ref="C9:Q9"/>
    <mergeCell ref="C10:Q10"/>
    <mergeCell ref="C11:Q11"/>
    <mergeCell ref="C12:Q12"/>
    <mergeCell ref="C13:Q13"/>
    <mergeCell ref="B15:B22"/>
    <mergeCell ref="C15:Q15"/>
    <mergeCell ref="C16:Q16"/>
    <mergeCell ref="C17:Q17"/>
    <mergeCell ref="C18:Q18"/>
    <mergeCell ref="C19:Q19"/>
    <mergeCell ref="C20:Q20"/>
    <mergeCell ref="C21:Q21"/>
    <mergeCell ref="C22:Q22"/>
    <mergeCell ref="L23:M23"/>
    <mergeCell ref="N23:O23"/>
    <mergeCell ref="P23:Q23"/>
    <mergeCell ref="B25:Q25"/>
    <mergeCell ref="H23:I23"/>
    <mergeCell ref="B23:B24"/>
    <mergeCell ref="C23:C24"/>
    <mergeCell ref="D23:E23"/>
    <mergeCell ref="F23:G23"/>
    <mergeCell ref="J23:K23"/>
    <mergeCell ref="B60:Q60"/>
    <mergeCell ref="H34:I34"/>
    <mergeCell ref="J34:K34"/>
    <mergeCell ref="L34:M34"/>
    <mergeCell ref="N34:O34"/>
    <mergeCell ref="P34:Q34"/>
    <mergeCell ref="B36:Q36"/>
    <mergeCell ref="B42:Q42"/>
    <mergeCell ref="B45:Q45"/>
    <mergeCell ref="B49:Q49"/>
    <mergeCell ref="B54:Q54"/>
    <mergeCell ref="B58:Q58"/>
    <mergeCell ref="B34:B35"/>
    <mergeCell ref="C34:C35"/>
    <mergeCell ref="D34:E34"/>
    <mergeCell ref="F34:G34"/>
    <mergeCell ref="B62:B71"/>
    <mergeCell ref="C67:E67"/>
    <mergeCell ref="F67:G67"/>
    <mergeCell ref="C80:Q80"/>
    <mergeCell ref="C81:Q81"/>
    <mergeCell ref="C74:Q74"/>
    <mergeCell ref="C75:Q75"/>
    <mergeCell ref="C76:Q76"/>
    <mergeCell ref="C77:Q77"/>
    <mergeCell ref="H66:I66"/>
    <mergeCell ref="C69:E69"/>
    <mergeCell ref="F69:G69"/>
    <mergeCell ref="H69:I69"/>
    <mergeCell ref="C68:E68"/>
    <mergeCell ref="F68:G68"/>
    <mergeCell ref="H68:I68"/>
    <mergeCell ref="B73:B79"/>
    <mergeCell ref="C82:Q82"/>
    <mergeCell ref="B86:Q86"/>
    <mergeCell ref="H67:I67"/>
    <mergeCell ref="C66:E66"/>
    <mergeCell ref="F66:G66"/>
    <mergeCell ref="C78:Q78"/>
    <mergeCell ref="C79:Q79"/>
    <mergeCell ref="C70:E70"/>
    <mergeCell ref="F70:G70"/>
    <mergeCell ref="H70:I70"/>
    <mergeCell ref="C72:Q72"/>
    <mergeCell ref="C71:E71"/>
    <mergeCell ref="F71:G71"/>
    <mergeCell ref="H71:I71"/>
    <mergeCell ref="C73:Q73"/>
  </mergeCells>
  <phoneticPr fontId="23" type="noConversion"/>
  <pageMargins left="0.7" right="0.7" top="0.75" bottom="0.75" header="0.3" footer="0.3"/>
  <pageSetup paperSize="9" scale="5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171"/>
  <sheetViews>
    <sheetView view="pageBreakPreview" topLeftCell="A103" zoomScaleNormal="100" zoomScaleSheetLayoutView="100" workbookViewId="0">
      <selection activeCell="H162" sqref="H162"/>
    </sheetView>
  </sheetViews>
  <sheetFormatPr defaultRowHeight="14.4" x14ac:dyDescent="0.3"/>
  <cols>
    <col min="1" max="1" width="7.5546875" style="2" customWidth="1"/>
    <col min="2" max="2" width="31.6640625" style="2" customWidth="1"/>
    <col min="3" max="3" width="15.5546875" style="2" customWidth="1"/>
    <col min="4" max="4" width="15.33203125" style="2" customWidth="1"/>
    <col min="5" max="5" width="14.109375" style="2" customWidth="1"/>
    <col min="6" max="6" width="9.109375" style="2"/>
    <col min="7" max="8" width="12.5546875" style="2" customWidth="1"/>
    <col min="9" max="9" width="13" style="2" customWidth="1"/>
    <col min="10" max="10" width="11.5546875" style="2" customWidth="1"/>
    <col min="11" max="12" width="11.88671875" style="2" customWidth="1"/>
    <col min="13" max="13" width="12" style="2" customWidth="1"/>
    <col min="14" max="14" width="11.44140625" style="2" customWidth="1"/>
    <col min="15" max="15" width="12.33203125" style="2" customWidth="1"/>
    <col min="16" max="16" width="10" style="2" customWidth="1"/>
    <col min="17" max="17" width="9.109375" style="2"/>
    <col min="18" max="18" width="8" style="2" customWidth="1"/>
    <col min="19" max="19" width="9.109375" style="21" customWidth="1"/>
    <col min="20" max="20" width="9.109375" style="2" customWidth="1"/>
    <col min="21" max="21" width="12.109375" style="2" customWidth="1"/>
    <col min="22" max="22" width="9.88671875" style="2" customWidth="1"/>
    <col min="23" max="23" width="9.109375" style="2"/>
    <col min="24" max="24" width="9.88671875" style="2" customWidth="1"/>
    <col min="25" max="256" width="9.109375" style="2"/>
    <col min="257" max="257" width="7.5546875" style="2" customWidth="1"/>
    <col min="258" max="258" width="31.6640625" style="2" customWidth="1"/>
    <col min="259" max="261" width="18.33203125" style="2" customWidth="1"/>
    <col min="262" max="262" width="9.109375" style="2"/>
    <col min="263" max="263" width="13" style="2" customWidth="1"/>
    <col min="264" max="264" width="14.5546875" style="2" customWidth="1"/>
    <col min="265" max="265" width="14.44140625" style="2" bestFit="1" customWidth="1"/>
    <col min="266" max="266" width="15.44140625" style="2" customWidth="1"/>
    <col min="267" max="268" width="9.109375" style="2"/>
    <col min="269" max="269" width="14.5546875" style="2" customWidth="1"/>
    <col min="270" max="270" width="11.44140625" style="2" customWidth="1"/>
    <col min="271" max="272" width="10" style="2" customWidth="1"/>
    <col min="273" max="273" width="9.109375" style="2"/>
    <col min="274" max="274" width="8" style="2" customWidth="1"/>
    <col min="275" max="276" width="9.109375" style="2" customWidth="1"/>
    <col min="277" max="277" width="12.109375" style="2" customWidth="1"/>
    <col min="278" max="278" width="9.88671875" style="2" bestFit="1" customWidth="1"/>
    <col min="279" max="279" width="9.109375" style="2"/>
    <col min="280" max="280" width="9.88671875" style="2" bestFit="1" customWidth="1"/>
    <col min="281" max="512" width="9.109375" style="2"/>
    <col min="513" max="513" width="7.5546875" style="2" customWidth="1"/>
    <col min="514" max="514" width="31.6640625" style="2" customWidth="1"/>
    <col min="515" max="517" width="18.33203125" style="2" customWidth="1"/>
    <col min="518" max="518" width="9.109375" style="2"/>
    <col min="519" max="519" width="13" style="2" customWidth="1"/>
    <col min="520" max="520" width="14.5546875" style="2" customWidth="1"/>
    <col min="521" max="521" width="14.44140625" style="2" bestFit="1" customWidth="1"/>
    <col min="522" max="522" width="15.44140625" style="2" customWidth="1"/>
    <col min="523" max="524" width="9.109375" style="2"/>
    <col min="525" max="525" width="14.5546875" style="2" customWidth="1"/>
    <col min="526" max="526" width="11.44140625" style="2" customWidth="1"/>
    <col min="527" max="528" width="10" style="2" customWidth="1"/>
    <col min="529" max="529" width="9.109375" style="2"/>
    <col min="530" max="530" width="8" style="2" customWidth="1"/>
    <col min="531" max="532" width="9.109375" style="2" customWidth="1"/>
    <col min="533" max="533" width="12.109375" style="2" customWidth="1"/>
    <col min="534" max="534" width="9.88671875" style="2" bestFit="1" customWidth="1"/>
    <col min="535" max="535" width="9.109375" style="2"/>
    <col min="536" max="536" width="9.88671875" style="2" bestFit="1" customWidth="1"/>
    <col min="537" max="768" width="9.109375" style="2"/>
    <col min="769" max="769" width="7.5546875" style="2" customWidth="1"/>
    <col min="770" max="770" width="31.6640625" style="2" customWidth="1"/>
    <col min="771" max="773" width="18.33203125" style="2" customWidth="1"/>
    <col min="774" max="774" width="9.109375" style="2"/>
    <col min="775" max="775" width="13" style="2" customWidth="1"/>
    <col min="776" max="776" width="14.5546875" style="2" customWidth="1"/>
    <col min="777" max="777" width="14.44140625" style="2" bestFit="1" customWidth="1"/>
    <col min="778" max="778" width="15.44140625" style="2" customWidth="1"/>
    <col min="779" max="780" width="9.109375" style="2"/>
    <col min="781" max="781" width="14.5546875" style="2" customWidth="1"/>
    <col min="782" max="782" width="11.44140625" style="2" customWidth="1"/>
    <col min="783" max="784" width="10" style="2" customWidth="1"/>
    <col min="785" max="785" width="9.109375" style="2"/>
    <col min="786" max="786" width="8" style="2" customWidth="1"/>
    <col min="787" max="788" width="9.109375" style="2" customWidth="1"/>
    <col min="789" max="789" width="12.109375" style="2" customWidth="1"/>
    <col min="790" max="790" width="9.88671875" style="2" bestFit="1" customWidth="1"/>
    <col min="791" max="791" width="9.109375" style="2"/>
    <col min="792" max="792" width="9.88671875" style="2" bestFit="1" customWidth="1"/>
    <col min="793" max="1024" width="9.109375" style="2"/>
    <col min="1025" max="1025" width="7.5546875" style="2" customWidth="1"/>
    <col min="1026" max="1026" width="31.6640625" style="2" customWidth="1"/>
    <col min="1027" max="1029" width="18.33203125" style="2" customWidth="1"/>
    <col min="1030" max="1030" width="9.109375" style="2"/>
    <col min="1031" max="1031" width="13" style="2" customWidth="1"/>
    <col min="1032" max="1032" width="14.5546875" style="2" customWidth="1"/>
    <col min="1033" max="1033" width="14.44140625" style="2" bestFit="1" customWidth="1"/>
    <col min="1034" max="1034" width="15.44140625" style="2" customWidth="1"/>
    <col min="1035" max="1036" width="9.109375" style="2"/>
    <col min="1037" max="1037" width="14.5546875" style="2" customWidth="1"/>
    <col min="1038" max="1038" width="11.44140625" style="2" customWidth="1"/>
    <col min="1039" max="1040" width="10" style="2" customWidth="1"/>
    <col min="1041" max="1041" width="9.109375" style="2"/>
    <col min="1042" max="1042" width="8" style="2" customWidth="1"/>
    <col min="1043" max="1044" width="9.109375" style="2" customWidth="1"/>
    <col min="1045" max="1045" width="12.109375" style="2" customWidth="1"/>
    <col min="1046" max="1046" width="9.88671875" style="2" bestFit="1" customWidth="1"/>
    <col min="1047" max="1047" width="9.109375" style="2"/>
    <col min="1048" max="1048" width="9.88671875" style="2" bestFit="1" customWidth="1"/>
    <col min="1049" max="1280" width="9.109375" style="2"/>
    <col min="1281" max="1281" width="7.5546875" style="2" customWidth="1"/>
    <col min="1282" max="1282" width="31.6640625" style="2" customWidth="1"/>
    <col min="1283" max="1285" width="18.33203125" style="2" customWidth="1"/>
    <col min="1286" max="1286" width="9.109375" style="2"/>
    <col min="1287" max="1287" width="13" style="2" customWidth="1"/>
    <col min="1288" max="1288" width="14.5546875" style="2" customWidth="1"/>
    <col min="1289" max="1289" width="14.44140625" style="2" bestFit="1" customWidth="1"/>
    <col min="1290" max="1290" width="15.44140625" style="2" customWidth="1"/>
    <col min="1291" max="1292" width="9.109375" style="2"/>
    <col min="1293" max="1293" width="14.5546875" style="2" customWidth="1"/>
    <col min="1294" max="1294" width="11.44140625" style="2" customWidth="1"/>
    <col min="1295" max="1296" width="10" style="2" customWidth="1"/>
    <col min="1297" max="1297" width="9.109375" style="2"/>
    <col min="1298" max="1298" width="8" style="2" customWidth="1"/>
    <col min="1299" max="1300" width="9.109375" style="2" customWidth="1"/>
    <col min="1301" max="1301" width="12.109375" style="2" customWidth="1"/>
    <col min="1302" max="1302" width="9.88671875" style="2" bestFit="1" customWidth="1"/>
    <col min="1303" max="1303" width="9.109375" style="2"/>
    <col min="1304" max="1304" width="9.88671875" style="2" bestFit="1" customWidth="1"/>
    <col min="1305" max="1536" width="9.109375" style="2"/>
    <col min="1537" max="1537" width="7.5546875" style="2" customWidth="1"/>
    <col min="1538" max="1538" width="31.6640625" style="2" customWidth="1"/>
    <col min="1539" max="1541" width="18.33203125" style="2" customWidth="1"/>
    <col min="1542" max="1542" width="9.109375" style="2"/>
    <col min="1543" max="1543" width="13" style="2" customWidth="1"/>
    <col min="1544" max="1544" width="14.5546875" style="2" customWidth="1"/>
    <col min="1545" max="1545" width="14.44140625" style="2" bestFit="1" customWidth="1"/>
    <col min="1546" max="1546" width="15.44140625" style="2" customWidth="1"/>
    <col min="1547" max="1548" width="9.109375" style="2"/>
    <col min="1549" max="1549" width="14.5546875" style="2" customWidth="1"/>
    <col min="1550" max="1550" width="11.44140625" style="2" customWidth="1"/>
    <col min="1551" max="1552" width="10" style="2" customWidth="1"/>
    <col min="1553" max="1553" width="9.109375" style="2"/>
    <col min="1554" max="1554" width="8" style="2" customWidth="1"/>
    <col min="1555" max="1556" width="9.109375" style="2" customWidth="1"/>
    <col min="1557" max="1557" width="12.109375" style="2" customWidth="1"/>
    <col min="1558" max="1558" width="9.88671875" style="2" bestFit="1" customWidth="1"/>
    <col min="1559" max="1559" width="9.109375" style="2"/>
    <col min="1560" max="1560" width="9.88671875" style="2" bestFit="1" customWidth="1"/>
    <col min="1561" max="1792" width="9.109375" style="2"/>
    <col min="1793" max="1793" width="7.5546875" style="2" customWidth="1"/>
    <col min="1794" max="1794" width="31.6640625" style="2" customWidth="1"/>
    <col min="1795" max="1797" width="18.33203125" style="2" customWidth="1"/>
    <col min="1798" max="1798" width="9.109375" style="2"/>
    <col min="1799" max="1799" width="13" style="2" customWidth="1"/>
    <col min="1800" max="1800" width="14.5546875" style="2" customWidth="1"/>
    <col min="1801" max="1801" width="14.44140625" style="2" bestFit="1" customWidth="1"/>
    <col min="1802" max="1802" width="15.44140625" style="2" customWidth="1"/>
    <col min="1803" max="1804" width="9.109375" style="2"/>
    <col min="1805" max="1805" width="14.5546875" style="2" customWidth="1"/>
    <col min="1806" max="1806" width="11.44140625" style="2" customWidth="1"/>
    <col min="1807" max="1808" width="10" style="2" customWidth="1"/>
    <col min="1809" max="1809" width="9.109375" style="2"/>
    <col min="1810" max="1810" width="8" style="2" customWidth="1"/>
    <col min="1811" max="1812" width="9.109375" style="2" customWidth="1"/>
    <col min="1813" max="1813" width="12.109375" style="2" customWidth="1"/>
    <col min="1814" max="1814" width="9.88671875" style="2" bestFit="1" customWidth="1"/>
    <col min="1815" max="1815" width="9.109375" style="2"/>
    <col min="1816" max="1816" width="9.88671875" style="2" bestFit="1" customWidth="1"/>
    <col min="1817" max="2048" width="9.109375" style="2"/>
    <col min="2049" max="2049" width="7.5546875" style="2" customWidth="1"/>
    <col min="2050" max="2050" width="31.6640625" style="2" customWidth="1"/>
    <col min="2051" max="2053" width="18.33203125" style="2" customWidth="1"/>
    <col min="2054" max="2054" width="9.109375" style="2"/>
    <col min="2055" max="2055" width="13" style="2" customWidth="1"/>
    <col min="2056" max="2056" width="14.5546875" style="2" customWidth="1"/>
    <col min="2057" max="2057" width="14.44140625" style="2" bestFit="1" customWidth="1"/>
    <col min="2058" max="2058" width="15.44140625" style="2" customWidth="1"/>
    <col min="2059" max="2060" width="9.109375" style="2"/>
    <col min="2061" max="2061" width="14.5546875" style="2" customWidth="1"/>
    <col min="2062" max="2062" width="11.44140625" style="2" customWidth="1"/>
    <col min="2063" max="2064" width="10" style="2" customWidth="1"/>
    <col min="2065" max="2065" width="9.109375" style="2"/>
    <col min="2066" max="2066" width="8" style="2" customWidth="1"/>
    <col min="2067" max="2068" width="9.109375" style="2" customWidth="1"/>
    <col min="2069" max="2069" width="12.109375" style="2" customWidth="1"/>
    <col min="2070" max="2070" width="9.88671875" style="2" bestFit="1" customWidth="1"/>
    <col min="2071" max="2071" width="9.109375" style="2"/>
    <col min="2072" max="2072" width="9.88671875" style="2" bestFit="1" customWidth="1"/>
    <col min="2073" max="2304" width="9.109375" style="2"/>
    <col min="2305" max="2305" width="7.5546875" style="2" customWidth="1"/>
    <col min="2306" max="2306" width="31.6640625" style="2" customWidth="1"/>
    <col min="2307" max="2309" width="18.33203125" style="2" customWidth="1"/>
    <col min="2310" max="2310" width="9.109375" style="2"/>
    <col min="2311" max="2311" width="13" style="2" customWidth="1"/>
    <col min="2312" max="2312" width="14.5546875" style="2" customWidth="1"/>
    <col min="2313" max="2313" width="14.44140625" style="2" bestFit="1" customWidth="1"/>
    <col min="2314" max="2314" width="15.44140625" style="2" customWidth="1"/>
    <col min="2315" max="2316" width="9.109375" style="2"/>
    <col min="2317" max="2317" width="14.5546875" style="2" customWidth="1"/>
    <col min="2318" max="2318" width="11.44140625" style="2" customWidth="1"/>
    <col min="2319" max="2320" width="10" style="2" customWidth="1"/>
    <col min="2321" max="2321" width="9.109375" style="2"/>
    <col min="2322" max="2322" width="8" style="2" customWidth="1"/>
    <col min="2323" max="2324" width="9.109375" style="2" customWidth="1"/>
    <col min="2325" max="2325" width="12.109375" style="2" customWidth="1"/>
    <col min="2326" max="2326" width="9.88671875" style="2" bestFit="1" customWidth="1"/>
    <col min="2327" max="2327" width="9.109375" style="2"/>
    <col min="2328" max="2328" width="9.88671875" style="2" bestFit="1" customWidth="1"/>
    <col min="2329" max="2560" width="9.109375" style="2"/>
    <col min="2561" max="2561" width="7.5546875" style="2" customWidth="1"/>
    <col min="2562" max="2562" width="31.6640625" style="2" customWidth="1"/>
    <col min="2563" max="2565" width="18.33203125" style="2" customWidth="1"/>
    <col min="2566" max="2566" width="9.109375" style="2"/>
    <col min="2567" max="2567" width="13" style="2" customWidth="1"/>
    <col min="2568" max="2568" width="14.5546875" style="2" customWidth="1"/>
    <col min="2569" max="2569" width="14.44140625" style="2" bestFit="1" customWidth="1"/>
    <col min="2570" max="2570" width="15.44140625" style="2" customWidth="1"/>
    <col min="2571" max="2572" width="9.109375" style="2"/>
    <col min="2573" max="2573" width="14.5546875" style="2" customWidth="1"/>
    <col min="2574" max="2574" width="11.44140625" style="2" customWidth="1"/>
    <col min="2575" max="2576" width="10" style="2" customWidth="1"/>
    <col min="2577" max="2577" width="9.109375" style="2"/>
    <col min="2578" max="2578" width="8" style="2" customWidth="1"/>
    <col min="2579" max="2580" width="9.109375" style="2" customWidth="1"/>
    <col min="2581" max="2581" width="12.109375" style="2" customWidth="1"/>
    <col min="2582" max="2582" width="9.88671875" style="2" bestFit="1" customWidth="1"/>
    <col min="2583" max="2583" width="9.109375" style="2"/>
    <col min="2584" max="2584" width="9.88671875" style="2" bestFit="1" customWidth="1"/>
    <col min="2585" max="2816" width="9.109375" style="2"/>
    <col min="2817" max="2817" width="7.5546875" style="2" customWidth="1"/>
    <col min="2818" max="2818" width="31.6640625" style="2" customWidth="1"/>
    <col min="2819" max="2821" width="18.33203125" style="2" customWidth="1"/>
    <col min="2822" max="2822" width="9.109375" style="2"/>
    <col min="2823" max="2823" width="13" style="2" customWidth="1"/>
    <col min="2824" max="2824" width="14.5546875" style="2" customWidth="1"/>
    <col min="2825" max="2825" width="14.44140625" style="2" bestFit="1" customWidth="1"/>
    <col min="2826" max="2826" width="15.44140625" style="2" customWidth="1"/>
    <col min="2827" max="2828" width="9.109375" style="2"/>
    <col min="2829" max="2829" width="14.5546875" style="2" customWidth="1"/>
    <col min="2830" max="2830" width="11.44140625" style="2" customWidth="1"/>
    <col min="2831" max="2832" width="10" style="2" customWidth="1"/>
    <col min="2833" max="2833" width="9.109375" style="2"/>
    <col min="2834" max="2834" width="8" style="2" customWidth="1"/>
    <col min="2835" max="2836" width="9.109375" style="2" customWidth="1"/>
    <col min="2837" max="2837" width="12.109375" style="2" customWidth="1"/>
    <col min="2838" max="2838" width="9.88671875" style="2" bestFit="1" customWidth="1"/>
    <col min="2839" max="2839" width="9.109375" style="2"/>
    <col min="2840" max="2840" width="9.88671875" style="2" bestFit="1" customWidth="1"/>
    <col min="2841" max="3072" width="9.109375" style="2"/>
    <col min="3073" max="3073" width="7.5546875" style="2" customWidth="1"/>
    <col min="3074" max="3074" width="31.6640625" style="2" customWidth="1"/>
    <col min="3075" max="3077" width="18.33203125" style="2" customWidth="1"/>
    <col min="3078" max="3078" width="9.109375" style="2"/>
    <col min="3079" max="3079" width="13" style="2" customWidth="1"/>
    <col min="3080" max="3080" width="14.5546875" style="2" customWidth="1"/>
    <col min="3081" max="3081" width="14.44140625" style="2" bestFit="1" customWidth="1"/>
    <col min="3082" max="3082" width="15.44140625" style="2" customWidth="1"/>
    <col min="3083" max="3084" width="9.109375" style="2"/>
    <col min="3085" max="3085" width="14.5546875" style="2" customWidth="1"/>
    <col min="3086" max="3086" width="11.44140625" style="2" customWidth="1"/>
    <col min="3087" max="3088" width="10" style="2" customWidth="1"/>
    <col min="3089" max="3089" width="9.109375" style="2"/>
    <col min="3090" max="3090" width="8" style="2" customWidth="1"/>
    <col min="3091" max="3092" width="9.109375" style="2" customWidth="1"/>
    <col min="3093" max="3093" width="12.109375" style="2" customWidth="1"/>
    <col min="3094" max="3094" width="9.88671875" style="2" bestFit="1" customWidth="1"/>
    <col min="3095" max="3095" width="9.109375" style="2"/>
    <col min="3096" max="3096" width="9.88671875" style="2" bestFit="1" customWidth="1"/>
    <col min="3097" max="3328" width="9.109375" style="2"/>
    <col min="3329" max="3329" width="7.5546875" style="2" customWidth="1"/>
    <col min="3330" max="3330" width="31.6640625" style="2" customWidth="1"/>
    <col min="3331" max="3333" width="18.33203125" style="2" customWidth="1"/>
    <col min="3334" max="3334" width="9.109375" style="2"/>
    <col min="3335" max="3335" width="13" style="2" customWidth="1"/>
    <col min="3336" max="3336" width="14.5546875" style="2" customWidth="1"/>
    <col min="3337" max="3337" width="14.44140625" style="2" bestFit="1" customWidth="1"/>
    <col min="3338" max="3338" width="15.44140625" style="2" customWidth="1"/>
    <col min="3339" max="3340" width="9.109375" style="2"/>
    <col min="3341" max="3341" width="14.5546875" style="2" customWidth="1"/>
    <col min="3342" max="3342" width="11.44140625" style="2" customWidth="1"/>
    <col min="3343" max="3344" width="10" style="2" customWidth="1"/>
    <col min="3345" max="3345" width="9.109375" style="2"/>
    <col min="3346" max="3346" width="8" style="2" customWidth="1"/>
    <col min="3347" max="3348" width="9.109375" style="2" customWidth="1"/>
    <col min="3349" max="3349" width="12.109375" style="2" customWidth="1"/>
    <col min="3350" max="3350" width="9.88671875" style="2" bestFit="1" customWidth="1"/>
    <col min="3351" max="3351" width="9.109375" style="2"/>
    <col min="3352" max="3352" width="9.88671875" style="2" bestFit="1" customWidth="1"/>
    <col min="3353" max="3584" width="9.109375" style="2"/>
    <col min="3585" max="3585" width="7.5546875" style="2" customWidth="1"/>
    <col min="3586" max="3586" width="31.6640625" style="2" customWidth="1"/>
    <col min="3587" max="3589" width="18.33203125" style="2" customWidth="1"/>
    <col min="3590" max="3590" width="9.109375" style="2"/>
    <col min="3591" max="3591" width="13" style="2" customWidth="1"/>
    <col min="3592" max="3592" width="14.5546875" style="2" customWidth="1"/>
    <col min="3593" max="3593" width="14.44140625" style="2" bestFit="1" customWidth="1"/>
    <col min="3594" max="3594" width="15.44140625" style="2" customWidth="1"/>
    <col min="3595" max="3596" width="9.109375" style="2"/>
    <col min="3597" max="3597" width="14.5546875" style="2" customWidth="1"/>
    <col min="3598" max="3598" width="11.44140625" style="2" customWidth="1"/>
    <col min="3599" max="3600" width="10" style="2" customWidth="1"/>
    <col min="3601" max="3601" width="9.109375" style="2"/>
    <col min="3602" max="3602" width="8" style="2" customWidth="1"/>
    <col min="3603" max="3604" width="9.109375" style="2" customWidth="1"/>
    <col min="3605" max="3605" width="12.109375" style="2" customWidth="1"/>
    <col min="3606" max="3606" width="9.88671875" style="2" bestFit="1" customWidth="1"/>
    <col min="3607" max="3607" width="9.109375" style="2"/>
    <col min="3608" max="3608" width="9.88671875" style="2" bestFit="1" customWidth="1"/>
    <col min="3609" max="3840" width="9.109375" style="2"/>
    <col min="3841" max="3841" width="7.5546875" style="2" customWidth="1"/>
    <col min="3842" max="3842" width="31.6640625" style="2" customWidth="1"/>
    <col min="3843" max="3845" width="18.33203125" style="2" customWidth="1"/>
    <col min="3846" max="3846" width="9.109375" style="2"/>
    <col min="3847" max="3847" width="13" style="2" customWidth="1"/>
    <col min="3848" max="3848" width="14.5546875" style="2" customWidth="1"/>
    <col min="3849" max="3849" width="14.44140625" style="2" bestFit="1" customWidth="1"/>
    <col min="3850" max="3850" width="15.44140625" style="2" customWidth="1"/>
    <col min="3851" max="3852" width="9.109375" style="2"/>
    <col min="3853" max="3853" width="14.5546875" style="2" customWidth="1"/>
    <col min="3854" max="3854" width="11.44140625" style="2" customWidth="1"/>
    <col min="3855" max="3856" width="10" style="2" customWidth="1"/>
    <col min="3857" max="3857" width="9.109375" style="2"/>
    <col min="3858" max="3858" width="8" style="2" customWidth="1"/>
    <col min="3859" max="3860" width="9.109375" style="2" customWidth="1"/>
    <col min="3861" max="3861" width="12.109375" style="2" customWidth="1"/>
    <col min="3862" max="3862" width="9.88671875" style="2" bestFit="1" customWidth="1"/>
    <col min="3863" max="3863" width="9.109375" style="2"/>
    <col min="3864" max="3864" width="9.88671875" style="2" bestFit="1" customWidth="1"/>
    <col min="3865" max="4096" width="9.109375" style="2"/>
    <col min="4097" max="4097" width="7.5546875" style="2" customWidth="1"/>
    <col min="4098" max="4098" width="31.6640625" style="2" customWidth="1"/>
    <col min="4099" max="4101" width="18.33203125" style="2" customWidth="1"/>
    <col min="4102" max="4102" width="9.109375" style="2"/>
    <col min="4103" max="4103" width="13" style="2" customWidth="1"/>
    <col min="4104" max="4104" width="14.5546875" style="2" customWidth="1"/>
    <col min="4105" max="4105" width="14.44140625" style="2" bestFit="1" customWidth="1"/>
    <col min="4106" max="4106" width="15.44140625" style="2" customWidth="1"/>
    <col min="4107" max="4108" width="9.109375" style="2"/>
    <col min="4109" max="4109" width="14.5546875" style="2" customWidth="1"/>
    <col min="4110" max="4110" width="11.44140625" style="2" customWidth="1"/>
    <col min="4111" max="4112" width="10" style="2" customWidth="1"/>
    <col min="4113" max="4113" width="9.109375" style="2"/>
    <col min="4114" max="4114" width="8" style="2" customWidth="1"/>
    <col min="4115" max="4116" width="9.109375" style="2" customWidth="1"/>
    <col min="4117" max="4117" width="12.109375" style="2" customWidth="1"/>
    <col min="4118" max="4118" width="9.88671875" style="2" bestFit="1" customWidth="1"/>
    <col min="4119" max="4119" width="9.109375" style="2"/>
    <col min="4120" max="4120" width="9.88671875" style="2" bestFit="1" customWidth="1"/>
    <col min="4121" max="4352" width="9.109375" style="2"/>
    <col min="4353" max="4353" width="7.5546875" style="2" customWidth="1"/>
    <col min="4354" max="4354" width="31.6640625" style="2" customWidth="1"/>
    <col min="4355" max="4357" width="18.33203125" style="2" customWidth="1"/>
    <col min="4358" max="4358" width="9.109375" style="2"/>
    <col min="4359" max="4359" width="13" style="2" customWidth="1"/>
    <col min="4360" max="4360" width="14.5546875" style="2" customWidth="1"/>
    <col min="4361" max="4361" width="14.44140625" style="2" bestFit="1" customWidth="1"/>
    <col min="4362" max="4362" width="15.44140625" style="2" customWidth="1"/>
    <col min="4363" max="4364" width="9.109375" style="2"/>
    <col min="4365" max="4365" width="14.5546875" style="2" customWidth="1"/>
    <col min="4366" max="4366" width="11.44140625" style="2" customWidth="1"/>
    <col min="4367" max="4368" width="10" style="2" customWidth="1"/>
    <col min="4369" max="4369" width="9.109375" style="2"/>
    <col min="4370" max="4370" width="8" style="2" customWidth="1"/>
    <col min="4371" max="4372" width="9.109375" style="2" customWidth="1"/>
    <col min="4373" max="4373" width="12.109375" style="2" customWidth="1"/>
    <col min="4374" max="4374" width="9.88671875" style="2" bestFit="1" customWidth="1"/>
    <col min="4375" max="4375" width="9.109375" style="2"/>
    <col min="4376" max="4376" width="9.88671875" style="2" bestFit="1" customWidth="1"/>
    <col min="4377" max="4608" width="9.109375" style="2"/>
    <col min="4609" max="4609" width="7.5546875" style="2" customWidth="1"/>
    <col min="4610" max="4610" width="31.6640625" style="2" customWidth="1"/>
    <col min="4611" max="4613" width="18.33203125" style="2" customWidth="1"/>
    <col min="4614" max="4614" width="9.109375" style="2"/>
    <col min="4615" max="4615" width="13" style="2" customWidth="1"/>
    <col min="4616" max="4616" width="14.5546875" style="2" customWidth="1"/>
    <col min="4617" max="4617" width="14.44140625" style="2" bestFit="1" customWidth="1"/>
    <col min="4618" max="4618" width="15.44140625" style="2" customWidth="1"/>
    <col min="4619" max="4620" width="9.109375" style="2"/>
    <col min="4621" max="4621" width="14.5546875" style="2" customWidth="1"/>
    <col min="4622" max="4622" width="11.44140625" style="2" customWidth="1"/>
    <col min="4623" max="4624" width="10" style="2" customWidth="1"/>
    <col min="4625" max="4625" width="9.109375" style="2"/>
    <col min="4626" max="4626" width="8" style="2" customWidth="1"/>
    <col min="4627" max="4628" width="9.109375" style="2" customWidth="1"/>
    <col min="4629" max="4629" width="12.109375" style="2" customWidth="1"/>
    <col min="4630" max="4630" width="9.88671875" style="2" bestFit="1" customWidth="1"/>
    <col min="4631" max="4631" width="9.109375" style="2"/>
    <col min="4632" max="4632" width="9.88671875" style="2" bestFit="1" customWidth="1"/>
    <col min="4633" max="4864" width="9.109375" style="2"/>
    <col min="4865" max="4865" width="7.5546875" style="2" customWidth="1"/>
    <col min="4866" max="4866" width="31.6640625" style="2" customWidth="1"/>
    <col min="4867" max="4869" width="18.33203125" style="2" customWidth="1"/>
    <col min="4870" max="4870" width="9.109375" style="2"/>
    <col min="4871" max="4871" width="13" style="2" customWidth="1"/>
    <col min="4872" max="4872" width="14.5546875" style="2" customWidth="1"/>
    <col min="4873" max="4873" width="14.44140625" style="2" bestFit="1" customWidth="1"/>
    <col min="4874" max="4874" width="15.44140625" style="2" customWidth="1"/>
    <col min="4875" max="4876" width="9.109375" style="2"/>
    <col min="4877" max="4877" width="14.5546875" style="2" customWidth="1"/>
    <col min="4878" max="4878" width="11.44140625" style="2" customWidth="1"/>
    <col min="4879" max="4880" width="10" style="2" customWidth="1"/>
    <col min="4881" max="4881" width="9.109375" style="2"/>
    <col min="4882" max="4882" width="8" style="2" customWidth="1"/>
    <col min="4883" max="4884" width="9.109375" style="2" customWidth="1"/>
    <col min="4885" max="4885" width="12.109375" style="2" customWidth="1"/>
    <col min="4886" max="4886" width="9.88671875" style="2" bestFit="1" customWidth="1"/>
    <col min="4887" max="4887" width="9.109375" style="2"/>
    <col min="4888" max="4888" width="9.88671875" style="2" bestFit="1" customWidth="1"/>
    <col min="4889" max="5120" width="9.109375" style="2"/>
    <col min="5121" max="5121" width="7.5546875" style="2" customWidth="1"/>
    <col min="5122" max="5122" width="31.6640625" style="2" customWidth="1"/>
    <col min="5123" max="5125" width="18.33203125" style="2" customWidth="1"/>
    <col min="5126" max="5126" width="9.109375" style="2"/>
    <col min="5127" max="5127" width="13" style="2" customWidth="1"/>
    <col min="5128" max="5128" width="14.5546875" style="2" customWidth="1"/>
    <col min="5129" max="5129" width="14.44140625" style="2" bestFit="1" customWidth="1"/>
    <col min="5130" max="5130" width="15.44140625" style="2" customWidth="1"/>
    <col min="5131" max="5132" width="9.109375" style="2"/>
    <col min="5133" max="5133" width="14.5546875" style="2" customWidth="1"/>
    <col min="5134" max="5134" width="11.44140625" style="2" customWidth="1"/>
    <col min="5135" max="5136" width="10" style="2" customWidth="1"/>
    <col min="5137" max="5137" width="9.109375" style="2"/>
    <col min="5138" max="5138" width="8" style="2" customWidth="1"/>
    <col min="5139" max="5140" width="9.109375" style="2" customWidth="1"/>
    <col min="5141" max="5141" width="12.109375" style="2" customWidth="1"/>
    <col min="5142" max="5142" width="9.88671875" style="2" bestFit="1" customWidth="1"/>
    <col min="5143" max="5143" width="9.109375" style="2"/>
    <col min="5144" max="5144" width="9.88671875" style="2" bestFit="1" customWidth="1"/>
    <col min="5145" max="5376" width="9.109375" style="2"/>
    <col min="5377" max="5377" width="7.5546875" style="2" customWidth="1"/>
    <col min="5378" max="5378" width="31.6640625" style="2" customWidth="1"/>
    <col min="5379" max="5381" width="18.33203125" style="2" customWidth="1"/>
    <col min="5382" max="5382" width="9.109375" style="2"/>
    <col min="5383" max="5383" width="13" style="2" customWidth="1"/>
    <col min="5384" max="5384" width="14.5546875" style="2" customWidth="1"/>
    <col min="5385" max="5385" width="14.44140625" style="2" bestFit="1" customWidth="1"/>
    <col min="5386" max="5386" width="15.44140625" style="2" customWidth="1"/>
    <col min="5387" max="5388" width="9.109375" style="2"/>
    <col min="5389" max="5389" width="14.5546875" style="2" customWidth="1"/>
    <col min="5390" max="5390" width="11.44140625" style="2" customWidth="1"/>
    <col min="5391" max="5392" width="10" style="2" customWidth="1"/>
    <col min="5393" max="5393" width="9.109375" style="2"/>
    <col min="5394" max="5394" width="8" style="2" customWidth="1"/>
    <col min="5395" max="5396" width="9.109375" style="2" customWidth="1"/>
    <col min="5397" max="5397" width="12.109375" style="2" customWidth="1"/>
    <col min="5398" max="5398" width="9.88671875" style="2" bestFit="1" customWidth="1"/>
    <col min="5399" max="5399" width="9.109375" style="2"/>
    <col min="5400" max="5400" width="9.88671875" style="2" bestFit="1" customWidth="1"/>
    <col min="5401" max="5632" width="9.109375" style="2"/>
    <col min="5633" max="5633" width="7.5546875" style="2" customWidth="1"/>
    <col min="5634" max="5634" width="31.6640625" style="2" customWidth="1"/>
    <col min="5635" max="5637" width="18.33203125" style="2" customWidth="1"/>
    <col min="5638" max="5638" width="9.109375" style="2"/>
    <col min="5639" max="5639" width="13" style="2" customWidth="1"/>
    <col min="5640" max="5640" width="14.5546875" style="2" customWidth="1"/>
    <col min="5641" max="5641" width="14.44140625" style="2" bestFit="1" customWidth="1"/>
    <col min="5642" max="5642" width="15.44140625" style="2" customWidth="1"/>
    <col min="5643" max="5644" width="9.109375" style="2"/>
    <col min="5645" max="5645" width="14.5546875" style="2" customWidth="1"/>
    <col min="5646" max="5646" width="11.44140625" style="2" customWidth="1"/>
    <col min="5647" max="5648" width="10" style="2" customWidth="1"/>
    <col min="5649" max="5649" width="9.109375" style="2"/>
    <col min="5650" max="5650" width="8" style="2" customWidth="1"/>
    <col min="5651" max="5652" width="9.109375" style="2" customWidth="1"/>
    <col min="5653" max="5653" width="12.109375" style="2" customWidth="1"/>
    <col min="5654" max="5654" width="9.88671875" style="2" bestFit="1" customWidth="1"/>
    <col min="5655" max="5655" width="9.109375" style="2"/>
    <col min="5656" max="5656" width="9.88671875" style="2" bestFit="1" customWidth="1"/>
    <col min="5657" max="5888" width="9.109375" style="2"/>
    <col min="5889" max="5889" width="7.5546875" style="2" customWidth="1"/>
    <col min="5890" max="5890" width="31.6640625" style="2" customWidth="1"/>
    <col min="5891" max="5893" width="18.33203125" style="2" customWidth="1"/>
    <col min="5894" max="5894" width="9.109375" style="2"/>
    <col min="5895" max="5895" width="13" style="2" customWidth="1"/>
    <col min="5896" max="5896" width="14.5546875" style="2" customWidth="1"/>
    <col min="5897" max="5897" width="14.44140625" style="2" bestFit="1" customWidth="1"/>
    <col min="5898" max="5898" width="15.44140625" style="2" customWidth="1"/>
    <col min="5899" max="5900" width="9.109375" style="2"/>
    <col min="5901" max="5901" width="14.5546875" style="2" customWidth="1"/>
    <col min="5902" max="5902" width="11.44140625" style="2" customWidth="1"/>
    <col min="5903" max="5904" width="10" style="2" customWidth="1"/>
    <col min="5905" max="5905" width="9.109375" style="2"/>
    <col min="5906" max="5906" width="8" style="2" customWidth="1"/>
    <col min="5907" max="5908" width="9.109375" style="2" customWidth="1"/>
    <col min="5909" max="5909" width="12.109375" style="2" customWidth="1"/>
    <col min="5910" max="5910" width="9.88671875" style="2" bestFit="1" customWidth="1"/>
    <col min="5911" max="5911" width="9.109375" style="2"/>
    <col min="5912" max="5912" width="9.88671875" style="2" bestFit="1" customWidth="1"/>
    <col min="5913" max="6144" width="9.109375" style="2"/>
    <col min="6145" max="6145" width="7.5546875" style="2" customWidth="1"/>
    <col min="6146" max="6146" width="31.6640625" style="2" customWidth="1"/>
    <col min="6147" max="6149" width="18.33203125" style="2" customWidth="1"/>
    <col min="6150" max="6150" width="9.109375" style="2"/>
    <col min="6151" max="6151" width="13" style="2" customWidth="1"/>
    <col min="6152" max="6152" width="14.5546875" style="2" customWidth="1"/>
    <col min="6153" max="6153" width="14.44140625" style="2" bestFit="1" customWidth="1"/>
    <col min="6154" max="6154" width="15.44140625" style="2" customWidth="1"/>
    <col min="6155" max="6156" width="9.109375" style="2"/>
    <col min="6157" max="6157" width="14.5546875" style="2" customWidth="1"/>
    <col min="6158" max="6158" width="11.44140625" style="2" customWidth="1"/>
    <col min="6159" max="6160" width="10" style="2" customWidth="1"/>
    <col min="6161" max="6161" width="9.109375" style="2"/>
    <col min="6162" max="6162" width="8" style="2" customWidth="1"/>
    <col min="6163" max="6164" width="9.109375" style="2" customWidth="1"/>
    <col min="6165" max="6165" width="12.109375" style="2" customWidth="1"/>
    <col min="6166" max="6166" width="9.88671875" style="2" bestFit="1" customWidth="1"/>
    <col min="6167" max="6167" width="9.109375" style="2"/>
    <col min="6168" max="6168" width="9.88671875" style="2" bestFit="1" customWidth="1"/>
    <col min="6169" max="6400" width="9.109375" style="2"/>
    <col min="6401" max="6401" width="7.5546875" style="2" customWidth="1"/>
    <col min="6402" max="6402" width="31.6640625" style="2" customWidth="1"/>
    <col min="6403" max="6405" width="18.33203125" style="2" customWidth="1"/>
    <col min="6406" max="6406" width="9.109375" style="2"/>
    <col min="6407" max="6407" width="13" style="2" customWidth="1"/>
    <col min="6408" max="6408" width="14.5546875" style="2" customWidth="1"/>
    <col min="6409" max="6409" width="14.44140625" style="2" bestFit="1" customWidth="1"/>
    <col min="6410" max="6410" width="15.44140625" style="2" customWidth="1"/>
    <col min="6411" max="6412" width="9.109375" style="2"/>
    <col min="6413" max="6413" width="14.5546875" style="2" customWidth="1"/>
    <col min="6414" max="6414" width="11.44140625" style="2" customWidth="1"/>
    <col min="6415" max="6416" width="10" style="2" customWidth="1"/>
    <col min="6417" max="6417" width="9.109375" style="2"/>
    <col min="6418" max="6418" width="8" style="2" customWidth="1"/>
    <col min="6419" max="6420" width="9.109375" style="2" customWidth="1"/>
    <col min="6421" max="6421" width="12.109375" style="2" customWidth="1"/>
    <col min="6422" max="6422" width="9.88671875" style="2" bestFit="1" customWidth="1"/>
    <col min="6423" max="6423" width="9.109375" style="2"/>
    <col min="6424" max="6424" width="9.88671875" style="2" bestFit="1" customWidth="1"/>
    <col min="6425" max="6656" width="9.109375" style="2"/>
    <col min="6657" max="6657" width="7.5546875" style="2" customWidth="1"/>
    <col min="6658" max="6658" width="31.6640625" style="2" customWidth="1"/>
    <col min="6659" max="6661" width="18.33203125" style="2" customWidth="1"/>
    <col min="6662" max="6662" width="9.109375" style="2"/>
    <col min="6663" max="6663" width="13" style="2" customWidth="1"/>
    <col min="6664" max="6664" width="14.5546875" style="2" customWidth="1"/>
    <col min="6665" max="6665" width="14.44140625" style="2" bestFit="1" customWidth="1"/>
    <col min="6666" max="6666" width="15.44140625" style="2" customWidth="1"/>
    <col min="6667" max="6668" width="9.109375" style="2"/>
    <col min="6669" max="6669" width="14.5546875" style="2" customWidth="1"/>
    <col min="6670" max="6670" width="11.44140625" style="2" customWidth="1"/>
    <col min="6671" max="6672" width="10" style="2" customWidth="1"/>
    <col min="6673" max="6673" width="9.109375" style="2"/>
    <col min="6674" max="6674" width="8" style="2" customWidth="1"/>
    <col min="6675" max="6676" width="9.109375" style="2" customWidth="1"/>
    <col min="6677" max="6677" width="12.109375" style="2" customWidth="1"/>
    <col min="6678" max="6678" width="9.88671875" style="2" bestFit="1" customWidth="1"/>
    <col min="6679" max="6679" width="9.109375" style="2"/>
    <col min="6680" max="6680" width="9.88671875" style="2" bestFit="1" customWidth="1"/>
    <col min="6681" max="6912" width="9.109375" style="2"/>
    <col min="6913" max="6913" width="7.5546875" style="2" customWidth="1"/>
    <col min="6914" max="6914" width="31.6640625" style="2" customWidth="1"/>
    <col min="6915" max="6917" width="18.33203125" style="2" customWidth="1"/>
    <col min="6918" max="6918" width="9.109375" style="2"/>
    <col min="6919" max="6919" width="13" style="2" customWidth="1"/>
    <col min="6920" max="6920" width="14.5546875" style="2" customWidth="1"/>
    <col min="6921" max="6921" width="14.44140625" style="2" bestFit="1" customWidth="1"/>
    <col min="6922" max="6922" width="15.44140625" style="2" customWidth="1"/>
    <col min="6923" max="6924" width="9.109375" style="2"/>
    <col min="6925" max="6925" width="14.5546875" style="2" customWidth="1"/>
    <col min="6926" max="6926" width="11.44140625" style="2" customWidth="1"/>
    <col min="6927" max="6928" width="10" style="2" customWidth="1"/>
    <col min="6929" max="6929" width="9.109375" style="2"/>
    <col min="6930" max="6930" width="8" style="2" customWidth="1"/>
    <col min="6931" max="6932" width="9.109375" style="2" customWidth="1"/>
    <col min="6933" max="6933" width="12.109375" style="2" customWidth="1"/>
    <col min="6934" max="6934" width="9.88671875" style="2" bestFit="1" customWidth="1"/>
    <col min="6935" max="6935" width="9.109375" style="2"/>
    <col min="6936" max="6936" width="9.88671875" style="2" bestFit="1" customWidth="1"/>
    <col min="6937" max="7168" width="9.109375" style="2"/>
    <col min="7169" max="7169" width="7.5546875" style="2" customWidth="1"/>
    <col min="7170" max="7170" width="31.6640625" style="2" customWidth="1"/>
    <col min="7171" max="7173" width="18.33203125" style="2" customWidth="1"/>
    <col min="7174" max="7174" width="9.109375" style="2"/>
    <col min="7175" max="7175" width="13" style="2" customWidth="1"/>
    <col min="7176" max="7176" width="14.5546875" style="2" customWidth="1"/>
    <col min="7177" max="7177" width="14.44140625" style="2" bestFit="1" customWidth="1"/>
    <col min="7178" max="7178" width="15.44140625" style="2" customWidth="1"/>
    <col min="7179" max="7180" width="9.109375" style="2"/>
    <col min="7181" max="7181" width="14.5546875" style="2" customWidth="1"/>
    <col min="7182" max="7182" width="11.44140625" style="2" customWidth="1"/>
    <col min="7183" max="7184" width="10" style="2" customWidth="1"/>
    <col min="7185" max="7185" width="9.109375" style="2"/>
    <col min="7186" max="7186" width="8" style="2" customWidth="1"/>
    <col min="7187" max="7188" width="9.109375" style="2" customWidth="1"/>
    <col min="7189" max="7189" width="12.109375" style="2" customWidth="1"/>
    <col min="7190" max="7190" width="9.88671875" style="2" bestFit="1" customWidth="1"/>
    <col min="7191" max="7191" width="9.109375" style="2"/>
    <col min="7192" max="7192" width="9.88671875" style="2" bestFit="1" customWidth="1"/>
    <col min="7193" max="7424" width="9.109375" style="2"/>
    <col min="7425" max="7425" width="7.5546875" style="2" customWidth="1"/>
    <col min="7426" max="7426" width="31.6640625" style="2" customWidth="1"/>
    <col min="7427" max="7429" width="18.33203125" style="2" customWidth="1"/>
    <col min="7430" max="7430" width="9.109375" style="2"/>
    <col min="7431" max="7431" width="13" style="2" customWidth="1"/>
    <col min="7432" max="7432" width="14.5546875" style="2" customWidth="1"/>
    <col min="7433" max="7433" width="14.44140625" style="2" bestFit="1" customWidth="1"/>
    <col min="7434" max="7434" width="15.44140625" style="2" customWidth="1"/>
    <col min="7435" max="7436" width="9.109375" style="2"/>
    <col min="7437" max="7437" width="14.5546875" style="2" customWidth="1"/>
    <col min="7438" max="7438" width="11.44140625" style="2" customWidth="1"/>
    <col min="7439" max="7440" width="10" style="2" customWidth="1"/>
    <col min="7441" max="7441" width="9.109375" style="2"/>
    <col min="7442" max="7442" width="8" style="2" customWidth="1"/>
    <col min="7443" max="7444" width="9.109375" style="2" customWidth="1"/>
    <col min="7445" max="7445" width="12.109375" style="2" customWidth="1"/>
    <col min="7446" max="7446" width="9.88671875" style="2" bestFit="1" customWidth="1"/>
    <col min="7447" max="7447" width="9.109375" style="2"/>
    <col min="7448" max="7448" width="9.88671875" style="2" bestFit="1" customWidth="1"/>
    <col min="7449" max="7680" width="9.109375" style="2"/>
    <col min="7681" max="7681" width="7.5546875" style="2" customWidth="1"/>
    <col min="7682" max="7682" width="31.6640625" style="2" customWidth="1"/>
    <col min="7683" max="7685" width="18.33203125" style="2" customWidth="1"/>
    <col min="7686" max="7686" width="9.109375" style="2"/>
    <col min="7687" max="7687" width="13" style="2" customWidth="1"/>
    <col min="7688" max="7688" width="14.5546875" style="2" customWidth="1"/>
    <col min="7689" max="7689" width="14.44140625" style="2" bestFit="1" customWidth="1"/>
    <col min="7690" max="7690" width="15.44140625" style="2" customWidth="1"/>
    <col min="7691" max="7692" width="9.109375" style="2"/>
    <col min="7693" max="7693" width="14.5546875" style="2" customWidth="1"/>
    <col min="7694" max="7694" width="11.44140625" style="2" customWidth="1"/>
    <col min="7695" max="7696" width="10" style="2" customWidth="1"/>
    <col min="7697" max="7697" width="9.109375" style="2"/>
    <col min="7698" max="7698" width="8" style="2" customWidth="1"/>
    <col min="7699" max="7700" width="9.109375" style="2" customWidth="1"/>
    <col min="7701" max="7701" width="12.109375" style="2" customWidth="1"/>
    <col min="7702" max="7702" width="9.88671875" style="2" bestFit="1" customWidth="1"/>
    <col min="7703" max="7703" width="9.109375" style="2"/>
    <col min="7704" max="7704" width="9.88671875" style="2" bestFit="1" customWidth="1"/>
    <col min="7705" max="7936" width="9.109375" style="2"/>
    <col min="7937" max="7937" width="7.5546875" style="2" customWidth="1"/>
    <col min="7938" max="7938" width="31.6640625" style="2" customWidth="1"/>
    <col min="7939" max="7941" width="18.33203125" style="2" customWidth="1"/>
    <col min="7942" max="7942" width="9.109375" style="2"/>
    <col min="7943" max="7943" width="13" style="2" customWidth="1"/>
    <col min="7944" max="7944" width="14.5546875" style="2" customWidth="1"/>
    <col min="7945" max="7945" width="14.44140625" style="2" bestFit="1" customWidth="1"/>
    <col min="7946" max="7946" width="15.44140625" style="2" customWidth="1"/>
    <col min="7947" max="7948" width="9.109375" style="2"/>
    <col min="7949" max="7949" width="14.5546875" style="2" customWidth="1"/>
    <col min="7950" max="7950" width="11.44140625" style="2" customWidth="1"/>
    <col min="7951" max="7952" width="10" style="2" customWidth="1"/>
    <col min="7953" max="7953" width="9.109375" style="2"/>
    <col min="7954" max="7954" width="8" style="2" customWidth="1"/>
    <col min="7955" max="7956" width="9.109375" style="2" customWidth="1"/>
    <col min="7957" max="7957" width="12.109375" style="2" customWidth="1"/>
    <col min="7958" max="7958" width="9.88671875" style="2" bestFit="1" customWidth="1"/>
    <col min="7959" max="7959" width="9.109375" style="2"/>
    <col min="7960" max="7960" width="9.88671875" style="2" bestFit="1" customWidth="1"/>
    <col min="7961" max="8192" width="9.109375" style="2"/>
    <col min="8193" max="8193" width="7.5546875" style="2" customWidth="1"/>
    <col min="8194" max="8194" width="31.6640625" style="2" customWidth="1"/>
    <col min="8195" max="8197" width="18.33203125" style="2" customWidth="1"/>
    <col min="8198" max="8198" width="9.109375" style="2"/>
    <col min="8199" max="8199" width="13" style="2" customWidth="1"/>
    <col min="8200" max="8200" width="14.5546875" style="2" customWidth="1"/>
    <col min="8201" max="8201" width="14.44140625" style="2" bestFit="1" customWidth="1"/>
    <col min="8202" max="8202" width="15.44140625" style="2" customWidth="1"/>
    <col min="8203" max="8204" width="9.109375" style="2"/>
    <col min="8205" max="8205" width="14.5546875" style="2" customWidth="1"/>
    <col min="8206" max="8206" width="11.44140625" style="2" customWidth="1"/>
    <col min="8207" max="8208" width="10" style="2" customWidth="1"/>
    <col min="8209" max="8209" width="9.109375" style="2"/>
    <col min="8210" max="8210" width="8" style="2" customWidth="1"/>
    <col min="8211" max="8212" width="9.109375" style="2" customWidth="1"/>
    <col min="8213" max="8213" width="12.109375" style="2" customWidth="1"/>
    <col min="8214" max="8214" width="9.88671875" style="2" bestFit="1" customWidth="1"/>
    <col min="8215" max="8215" width="9.109375" style="2"/>
    <col min="8216" max="8216" width="9.88671875" style="2" bestFit="1" customWidth="1"/>
    <col min="8217" max="8448" width="9.109375" style="2"/>
    <col min="8449" max="8449" width="7.5546875" style="2" customWidth="1"/>
    <col min="8450" max="8450" width="31.6640625" style="2" customWidth="1"/>
    <col min="8451" max="8453" width="18.33203125" style="2" customWidth="1"/>
    <col min="8454" max="8454" width="9.109375" style="2"/>
    <col min="8455" max="8455" width="13" style="2" customWidth="1"/>
    <col min="8456" max="8456" width="14.5546875" style="2" customWidth="1"/>
    <col min="8457" max="8457" width="14.44140625" style="2" bestFit="1" customWidth="1"/>
    <col min="8458" max="8458" width="15.44140625" style="2" customWidth="1"/>
    <col min="8459" max="8460" width="9.109375" style="2"/>
    <col min="8461" max="8461" width="14.5546875" style="2" customWidth="1"/>
    <col min="8462" max="8462" width="11.44140625" style="2" customWidth="1"/>
    <col min="8463" max="8464" width="10" style="2" customWidth="1"/>
    <col min="8465" max="8465" width="9.109375" style="2"/>
    <col min="8466" max="8466" width="8" style="2" customWidth="1"/>
    <col min="8467" max="8468" width="9.109375" style="2" customWidth="1"/>
    <col min="8469" max="8469" width="12.109375" style="2" customWidth="1"/>
    <col min="8470" max="8470" width="9.88671875" style="2" bestFit="1" customWidth="1"/>
    <col min="8471" max="8471" width="9.109375" style="2"/>
    <col min="8472" max="8472" width="9.88671875" style="2" bestFit="1" customWidth="1"/>
    <col min="8473" max="8704" width="9.109375" style="2"/>
    <col min="8705" max="8705" width="7.5546875" style="2" customWidth="1"/>
    <col min="8706" max="8706" width="31.6640625" style="2" customWidth="1"/>
    <col min="8707" max="8709" width="18.33203125" style="2" customWidth="1"/>
    <col min="8710" max="8710" width="9.109375" style="2"/>
    <col min="8711" max="8711" width="13" style="2" customWidth="1"/>
    <col min="8712" max="8712" width="14.5546875" style="2" customWidth="1"/>
    <col min="8713" max="8713" width="14.44140625" style="2" bestFit="1" customWidth="1"/>
    <col min="8714" max="8714" width="15.44140625" style="2" customWidth="1"/>
    <col min="8715" max="8716" width="9.109375" style="2"/>
    <col min="8717" max="8717" width="14.5546875" style="2" customWidth="1"/>
    <col min="8718" max="8718" width="11.44140625" style="2" customWidth="1"/>
    <col min="8719" max="8720" width="10" style="2" customWidth="1"/>
    <col min="8721" max="8721" width="9.109375" style="2"/>
    <col min="8722" max="8722" width="8" style="2" customWidth="1"/>
    <col min="8723" max="8724" width="9.109375" style="2" customWidth="1"/>
    <col min="8725" max="8725" width="12.109375" style="2" customWidth="1"/>
    <col min="8726" max="8726" width="9.88671875" style="2" bestFit="1" customWidth="1"/>
    <col min="8727" max="8727" width="9.109375" style="2"/>
    <col min="8728" max="8728" width="9.88671875" style="2" bestFit="1" customWidth="1"/>
    <col min="8729" max="8960" width="9.109375" style="2"/>
    <col min="8961" max="8961" width="7.5546875" style="2" customWidth="1"/>
    <col min="8962" max="8962" width="31.6640625" style="2" customWidth="1"/>
    <col min="8963" max="8965" width="18.33203125" style="2" customWidth="1"/>
    <col min="8966" max="8966" width="9.109375" style="2"/>
    <col min="8967" max="8967" width="13" style="2" customWidth="1"/>
    <col min="8968" max="8968" width="14.5546875" style="2" customWidth="1"/>
    <col min="8969" max="8969" width="14.44140625" style="2" bestFit="1" customWidth="1"/>
    <col min="8970" max="8970" width="15.44140625" style="2" customWidth="1"/>
    <col min="8971" max="8972" width="9.109375" style="2"/>
    <col min="8973" max="8973" width="14.5546875" style="2" customWidth="1"/>
    <col min="8974" max="8974" width="11.44140625" style="2" customWidth="1"/>
    <col min="8975" max="8976" width="10" style="2" customWidth="1"/>
    <col min="8977" max="8977" width="9.109375" style="2"/>
    <col min="8978" max="8978" width="8" style="2" customWidth="1"/>
    <col min="8979" max="8980" width="9.109375" style="2" customWidth="1"/>
    <col min="8981" max="8981" width="12.109375" style="2" customWidth="1"/>
    <col min="8982" max="8982" width="9.88671875" style="2" bestFit="1" customWidth="1"/>
    <col min="8983" max="8983" width="9.109375" style="2"/>
    <col min="8984" max="8984" width="9.88671875" style="2" bestFit="1" customWidth="1"/>
    <col min="8985" max="9216" width="9.109375" style="2"/>
    <col min="9217" max="9217" width="7.5546875" style="2" customWidth="1"/>
    <col min="9218" max="9218" width="31.6640625" style="2" customWidth="1"/>
    <col min="9219" max="9221" width="18.33203125" style="2" customWidth="1"/>
    <col min="9222" max="9222" width="9.109375" style="2"/>
    <col min="9223" max="9223" width="13" style="2" customWidth="1"/>
    <col min="9224" max="9224" width="14.5546875" style="2" customWidth="1"/>
    <col min="9225" max="9225" width="14.44140625" style="2" bestFit="1" customWidth="1"/>
    <col min="9226" max="9226" width="15.44140625" style="2" customWidth="1"/>
    <col min="9227" max="9228" width="9.109375" style="2"/>
    <col min="9229" max="9229" width="14.5546875" style="2" customWidth="1"/>
    <col min="9230" max="9230" width="11.44140625" style="2" customWidth="1"/>
    <col min="9231" max="9232" width="10" style="2" customWidth="1"/>
    <col min="9233" max="9233" width="9.109375" style="2"/>
    <col min="9234" max="9234" width="8" style="2" customWidth="1"/>
    <col min="9235" max="9236" width="9.109375" style="2" customWidth="1"/>
    <col min="9237" max="9237" width="12.109375" style="2" customWidth="1"/>
    <col min="9238" max="9238" width="9.88671875" style="2" bestFit="1" customWidth="1"/>
    <col min="9239" max="9239" width="9.109375" style="2"/>
    <col min="9240" max="9240" width="9.88671875" style="2" bestFit="1" customWidth="1"/>
    <col min="9241" max="9472" width="9.109375" style="2"/>
    <col min="9473" max="9473" width="7.5546875" style="2" customWidth="1"/>
    <col min="9474" max="9474" width="31.6640625" style="2" customWidth="1"/>
    <col min="9475" max="9477" width="18.33203125" style="2" customWidth="1"/>
    <col min="9478" max="9478" width="9.109375" style="2"/>
    <col min="9479" max="9479" width="13" style="2" customWidth="1"/>
    <col min="9480" max="9480" width="14.5546875" style="2" customWidth="1"/>
    <col min="9481" max="9481" width="14.44140625" style="2" bestFit="1" customWidth="1"/>
    <col min="9482" max="9482" width="15.44140625" style="2" customWidth="1"/>
    <col min="9483" max="9484" width="9.109375" style="2"/>
    <col min="9485" max="9485" width="14.5546875" style="2" customWidth="1"/>
    <col min="9486" max="9486" width="11.44140625" style="2" customWidth="1"/>
    <col min="9487" max="9488" width="10" style="2" customWidth="1"/>
    <col min="9489" max="9489" width="9.109375" style="2"/>
    <col min="9490" max="9490" width="8" style="2" customWidth="1"/>
    <col min="9491" max="9492" width="9.109375" style="2" customWidth="1"/>
    <col min="9493" max="9493" width="12.109375" style="2" customWidth="1"/>
    <col min="9494" max="9494" width="9.88671875" style="2" bestFit="1" customWidth="1"/>
    <col min="9495" max="9495" width="9.109375" style="2"/>
    <col min="9496" max="9496" width="9.88671875" style="2" bestFit="1" customWidth="1"/>
    <col min="9497" max="9728" width="9.109375" style="2"/>
    <col min="9729" max="9729" width="7.5546875" style="2" customWidth="1"/>
    <col min="9730" max="9730" width="31.6640625" style="2" customWidth="1"/>
    <col min="9731" max="9733" width="18.33203125" style="2" customWidth="1"/>
    <col min="9734" max="9734" width="9.109375" style="2"/>
    <col min="9735" max="9735" width="13" style="2" customWidth="1"/>
    <col min="9736" max="9736" width="14.5546875" style="2" customWidth="1"/>
    <col min="9737" max="9737" width="14.44140625" style="2" bestFit="1" customWidth="1"/>
    <col min="9738" max="9738" width="15.44140625" style="2" customWidth="1"/>
    <col min="9739" max="9740" width="9.109375" style="2"/>
    <col min="9741" max="9741" width="14.5546875" style="2" customWidth="1"/>
    <col min="9742" max="9742" width="11.44140625" style="2" customWidth="1"/>
    <col min="9743" max="9744" width="10" style="2" customWidth="1"/>
    <col min="9745" max="9745" width="9.109375" style="2"/>
    <col min="9746" max="9746" width="8" style="2" customWidth="1"/>
    <col min="9747" max="9748" width="9.109375" style="2" customWidth="1"/>
    <col min="9749" max="9749" width="12.109375" style="2" customWidth="1"/>
    <col min="9750" max="9750" width="9.88671875" style="2" bestFit="1" customWidth="1"/>
    <col min="9751" max="9751" width="9.109375" style="2"/>
    <col min="9752" max="9752" width="9.88671875" style="2" bestFit="1" customWidth="1"/>
    <col min="9753" max="9984" width="9.109375" style="2"/>
    <col min="9985" max="9985" width="7.5546875" style="2" customWidth="1"/>
    <col min="9986" max="9986" width="31.6640625" style="2" customWidth="1"/>
    <col min="9987" max="9989" width="18.33203125" style="2" customWidth="1"/>
    <col min="9990" max="9990" width="9.109375" style="2"/>
    <col min="9991" max="9991" width="13" style="2" customWidth="1"/>
    <col min="9992" max="9992" width="14.5546875" style="2" customWidth="1"/>
    <col min="9993" max="9993" width="14.44140625" style="2" bestFit="1" customWidth="1"/>
    <col min="9994" max="9994" width="15.44140625" style="2" customWidth="1"/>
    <col min="9995" max="9996" width="9.109375" style="2"/>
    <col min="9997" max="9997" width="14.5546875" style="2" customWidth="1"/>
    <col min="9998" max="9998" width="11.44140625" style="2" customWidth="1"/>
    <col min="9999" max="10000" width="10" style="2" customWidth="1"/>
    <col min="10001" max="10001" width="9.109375" style="2"/>
    <col min="10002" max="10002" width="8" style="2" customWidth="1"/>
    <col min="10003" max="10004" width="9.109375" style="2" customWidth="1"/>
    <col min="10005" max="10005" width="12.109375" style="2" customWidth="1"/>
    <col min="10006" max="10006" width="9.88671875" style="2" bestFit="1" customWidth="1"/>
    <col min="10007" max="10007" width="9.109375" style="2"/>
    <col min="10008" max="10008" width="9.88671875" style="2" bestFit="1" customWidth="1"/>
    <col min="10009" max="10240" width="9.109375" style="2"/>
    <col min="10241" max="10241" width="7.5546875" style="2" customWidth="1"/>
    <col min="10242" max="10242" width="31.6640625" style="2" customWidth="1"/>
    <col min="10243" max="10245" width="18.33203125" style="2" customWidth="1"/>
    <col min="10246" max="10246" width="9.109375" style="2"/>
    <col min="10247" max="10247" width="13" style="2" customWidth="1"/>
    <col min="10248" max="10248" width="14.5546875" style="2" customWidth="1"/>
    <col min="10249" max="10249" width="14.44140625" style="2" bestFit="1" customWidth="1"/>
    <col min="10250" max="10250" width="15.44140625" style="2" customWidth="1"/>
    <col min="10251" max="10252" width="9.109375" style="2"/>
    <col min="10253" max="10253" width="14.5546875" style="2" customWidth="1"/>
    <col min="10254" max="10254" width="11.44140625" style="2" customWidth="1"/>
    <col min="10255" max="10256" width="10" style="2" customWidth="1"/>
    <col min="10257" max="10257" width="9.109375" style="2"/>
    <col min="10258" max="10258" width="8" style="2" customWidth="1"/>
    <col min="10259" max="10260" width="9.109375" style="2" customWidth="1"/>
    <col min="10261" max="10261" width="12.109375" style="2" customWidth="1"/>
    <col min="10262" max="10262" width="9.88671875" style="2" bestFit="1" customWidth="1"/>
    <col min="10263" max="10263" width="9.109375" style="2"/>
    <col min="10264" max="10264" width="9.88671875" style="2" bestFit="1" customWidth="1"/>
    <col min="10265" max="10496" width="9.109375" style="2"/>
    <col min="10497" max="10497" width="7.5546875" style="2" customWidth="1"/>
    <col min="10498" max="10498" width="31.6640625" style="2" customWidth="1"/>
    <col min="10499" max="10501" width="18.33203125" style="2" customWidth="1"/>
    <col min="10502" max="10502" width="9.109375" style="2"/>
    <col min="10503" max="10503" width="13" style="2" customWidth="1"/>
    <col min="10504" max="10504" width="14.5546875" style="2" customWidth="1"/>
    <col min="10505" max="10505" width="14.44140625" style="2" bestFit="1" customWidth="1"/>
    <col min="10506" max="10506" width="15.44140625" style="2" customWidth="1"/>
    <col min="10507" max="10508" width="9.109375" style="2"/>
    <col min="10509" max="10509" width="14.5546875" style="2" customWidth="1"/>
    <col min="10510" max="10510" width="11.44140625" style="2" customWidth="1"/>
    <col min="10511" max="10512" width="10" style="2" customWidth="1"/>
    <col min="10513" max="10513" width="9.109375" style="2"/>
    <col min="10514" max="10514" width="8" style="2" customWidth="1"/>
    <col min="10515" max="10516" width="9.109375" style="2" customWidth="1"/>
    <col min="10517" max="10517" width="12.109375" style="2" customWidth="1"/>
    <col min="10518" max="10518" width="9.88671875" style="2" bestFit="1" customWidth="1"/>
    <col min="10519" max="10519" width="9.109375" style="2"/>
    <col min="10520" max="10520" width="9.88671875" style="2" bestFit="1" customWidth="1"/>
    <col min="10521" max="10752" width="9.109375" style="2"/>
    <col min="10753" max="10753" width="7.5546875" style="2" customWidth="1"/>
    <col min="10754" max="10754" width="31.6640625" style="2" customWidth="1"/>
    <col min="10755" max="10757" width="18.33203125" style="2" customWidth="1"/>
    <col min="10758" max="10758" width="9.109375" style="2"/>
    <col min="10759" max="10759" width="13" style="2" customWidth="1"/>
    <col min="10760" max="10760" width="14.5546875" style="2" customWidth="1"/>
    <col min="10761" max="10761" width="14.44140625" style="2" bestFit="1" customWidth="1"/>
    <col min="10762" max="10762" width="15.44140625" style="2" customWidth="1"/>
    <col min="10763" max="10764" width="9.109375" style="2"/>
    <col min="10765" max="10765" width="14.5546875" style="2" customWidth="1"/>
    <col min="10766" max="10766" width="11.44140625" style="2" customWidth="1"/>
    <col min="10767" max="10768" width="10" style="2" customWidth="1"/>
    <col min="10769" max="10769" width="9.109375" style="2"/>
    <col min="10770" max="10770" width="8" style="2" customWidth="1"/>
    <col min="10771" max="10772" width="9.109375" style="2" customWidth="1"/>
    <col min="10773" max="10773" width="12.109375" style="2" customWidth="1"/>
    <col min="10774" max="10774" width="9.88671875" style="2" bestFit="1" customWidth="1"/>
    <col min="10775" max="10775" width="9.109375" style="2"/>
    <col min="10776" max="10776" width="9.88671875" style="2" bestFit="1" customWidth="1"/>
    <col min="10777" max="11008" width="9.109375" style="2"/>
    <col min="11009" max="11009" width="7.5546875" style="2" customWidth="1"/>
    <col min="11010" max="11010" width="31.6640625" style="2" customWidth="1"/>
    <col min="11011" max="11013" width="18.33203125" style="2" customWidth="1"/>
    <col min="11014" max="11014" width="9.109375" style="2"/>
    <col min="11015" max="11015" width="13" style="2" customWidth="1"/>
    <col min="11016" max="11016" width="14.5546875" style="2" customWidth="1"/>
    <col min="11017" max="11017" width="14.44140625" style="2" bestFit="1" customWidth="1"/>
    <col min="11018" max="11018" width="15.44140625" style="2" customWidth="1"/>
    <col min="11019" max="11020" width="9.109375" style="2"/>
    <col min="11021" max="11021" width="14.5546875" style="2" customWidth="1"/>
    <col min="11022" max="11022" width="11.44140625" style="2" customWidth="1"/>
    <col min="11023" max="11024" width="10" style="2" customWidth="1"/>
    <col min="11025" max="11025" width="9.109375" style="2"/>
    <col min="11026" max="11026" width="8" style="2" customWidth="1"/>
    <col min="11027" max="11028" width="9.109375" style="2" customWidth="1"/>
    <col min="11029" max="11029" width="12.109375" style="2" customWidth="1"/>
    <col min="11030" max="11030" width="9.88671875" style="2" bestFit="1" customWidth="1"/>
    <col min="11031" max="11031" width="9.109375" style="2"/>
    <col min="11032" max="11032" width="9.88671875" style="2" bestFit="1" customWidth="1"/>
    <col min="11033" max="11264" width="9.109375" style="2"/>
    <col min="11265" max="11265" width="7.5546875" style="2" customWidth="1"/>
    <col min="11266" max="11266" width="31.6640625" style="2" customWidth="1"/>
    <col min="11267" max="11269" width="18.33203125" style="2" customWidth="1"/>
    <col min="11270" max="11270" width="9.109375" style="2"/>
    <col min="11271" max="11271" width="13" style="2" customWidth="1"/>
    <col min="11272" max="11272" width="14.5546875" style="2" customWidth="1"/>
    <col min="11273" max="11273" width="14.44140625" style="2" bestFit="1" customWidth="1"/>
    <col min="11274" max="11274" width="15.44140625" style="2" customWidth="1"/>
    <col min="11275" max="11276" width="9.109375" style="2"/>
    <col min="11277" max="11277" width="14.5546875" style="2" customWidth="1"/>
    <col min="11278" max="11278" width="11.44140625" style="2" customWidth="1"/>
    <col min="11279" max="11280" width="10" style="2" customWidth="1"/>
    <col min="11281" max="11281" width="9.109375" style="2"/>
    <col min="11282" max="11282" width="8" style="2" customWidth="1"/>
    <col min="11283" max="11284" width="9.109375" style="2" customWidth="1"/>
    <col min="11285" max="11285" width="12.109375" style="2" customWidth="1"/>
    <col min="11286" max="11286" width="9.88671875" style="2" bestFit="1" customWidth="1"/>
    <col min="11287" max="11287" width="9.109375" style="2"/>
    <col min="11288" max="11288" width="9.88671875" style="2" bestFit="1" customWidth="1"/>
    <col min="11289" max="11520" width="9.109375" style="2"/>
    <col min="11521" max="11521" width="7.5546875" style="2" customWidth="1"/>
    <col min="11522" max="11522" width="31.6640625" style="2" customWidth="1"/>
    <col min="11523" max="11525" width="18.33203125" style="2" customWidth="1"/>
    <col min="11526" max="11526" width="9.109375" style="2"/>
    <col min="11527" max="11527" width="13" style="2" customWidth="1"/>
    <col min="11528" max="11528" width="14.5546875" style="2" customWidth="1"/>
    <col min="11529" max="11529" width="14.44140625" style="2" bestFit="1" customWidth="1"/>
    <col min="11530" max="11530" width="15.44140625" style="2" customWidth="1"/>
    <col min="11531" max="11532" width="9.109375" style="2"/>
    <col min="11533" max="11533" width="14.5546875" style="2" customWidth="1"/>
    <col min="11534" max="11534" width="11.44140625" style="2" customWidth="1"/>
    <col min="11535" max="11536" width="10" style="2" customWidth="1"/>
    <col min="11537" max="11537" width="9.109375" style="2"/>
    <col min="11538" max="11538" width="8" style="2" customWidth="1"/>
    <col min="11539" max="11540" width="9.109375" style="2" customWidth="1"/>
    <col min="11541" max="11541" width="12.109375" style="2" customWidth="1"/>
    <col min="11542" max="11542" width="9.88671875" style="2" bestFit="1" customWidth="1"/>
    <col min="11543" max="11543" width="9.109375" style="2"/>
    <col min="11544" max="11544" width="9.88671875" style="2" bestFit="1" customWidth="1"/>
    <col min="11545" max="11776" width="9.109375" style="2"/>
    <col min="11777" max="11777" width="7.5546875" style="2" customWidth="1"/>
    <col min="11778" max="11778" width="31.6640625" style="2" customWidth="1"/>
    <col min="11779" max="11781" width="18.33203125" style="2" customWidth="1"/>
    <col min="11782" max="11782" width="9.109375" style="2"/>
    <col min="11783" max="11783" width="13" style="2" customWidth="1"/>
    <col min="11784" max="11784" width="14.5546875" style="2" customWidth="1"/>
    <col min="11785" max="11785" width="14.44140625" style="2" bestFit="1" customWidth="1"/>
    <col min="11786" max="11786" width="15.44140625" style="2" customWidth="1"/>
    <col min="11787" max="11788" width="9.109375" style="2"/>
    <col min="11789" max="11789" width="14.5546875" style="2" customWidth="1"/>
    <col min="11790" max="11790" width="11.44140625" style="2" customWidth="1"/>
    <col min="11791" max="11792" width="10" style="2" customWidth="1"/>
    <col min="11793" max="11793" width="9.109375" style="2"/>
    <col min="11794" max="11794" width="8" style="2" customWidth="1"/>
    <col min="11795" max="11796" width="9.109375" style="2" customWidth="1"/>
    <col min="11797" max="11797" width="12.109375" style="2" customWidth="1"/>
    <col min="11798" max="11798" width="9.88671875" style="2" bestFit="1" customWidth="1"/>
    <col min="11799" max="11799" width="9.109375" style="2"/>
    <col min="11800" max="11800" width="9.88671875" style="2" bestFit="1" customWidth="1"/>
    <col min="11801" max="12032" width="9.109375" style="2"/>
    <col min="12033" max="12033" width="7.5546875" style="2" customWidth="1"/>
    <col min="12034" max="12034" width="31.6640625" style="2" customWidth="1"/>
    <col min="12035" max="12037" width="18.33203125" style="2" customWidth="1"/>
    <col min="12038" max="12038" width="9.109375" style="2"/>
    <col min="12039" max="12039" width="13" style="2" customWidth="1"/>
    <col min="12040" max="12040" width="14.5546875" style="2" customWidth="1"/>
    <col min="12041" max="12041" width="14.44140625" style="2" bestFit="1" customWidth="1"/>
    <col min="12042" max="12042" width="15.44140625" style="2" customWidth="1"/>
    <col min="12043" max="12044" width="9.109375" style="2"/>
    <col min="12045" max="12045" width="14.5546875" style="2" customWidth="1"/>
    <col min="12046" max="12046" width="11.44140625" style="2" customWidth="1"/>
    <col min="12047" max="12048" width="10" style="2" customWidth="1"/>
    <col min="12049" max="12049" width="9.109375" style="2"/>
    <col min="12050" max="12050" width="8" style="2" customWidth="1"/>
    <col min="12051" max="12052" width="9.109375" style="2" customWidth="1"/>
    <col min="12053" max="12053" width="12.109375" style="2" customWidth="1"/>
    <col min="12054" max="12054" width="9.88671875" style="2" bestFit="1" customWidth="1"/>
    <col min="12055" max="12055" width="9.109375" style="2"/>
    <col min="12056" max="12056" width="9.88671875" style="2" bestFit="1" customWidth="1"/>
    <col min="12057" max="12288" width="9.109375" style="2"/>
    <col min="12289" max="12289" width="7.5546875" style="2" customWidth="1"/>
    <col min="12290" max="12290" width="31.6640625" style="2" customWidth="1"/>
    <col min="12291" max="12293" width="18.33203125" style="2" customWidth="1"/>
    <col min="12294" max="12294" width="9.109375" style="2"/>
    <col min="12295" max="12295" width="13" style="2" customWidth="1"/>
    <col min="12296" max="12296" width="14.5546875" style="2" customWidth="1"/>
    <col min="12297" max="12297" width="14.44140625" style="2" bestFit="1" customWidth="1"/>
    <col min="12298" max="12298" width="15.44140625" style="2" customWidth="1"/>
    <col min="12299" max="12300" width="9.109375" style="2"/>
    <col min="12301" max="12301" width="14.5546875" style="2" customWidth="1"/>
    <col min="12302" max="12302" width="11.44140625" style="2" customWidth="1"/>
    <col min="12303" max="12304" width="10" style="2" customWidth="1"/>
    <col min="12305" max="12305" width="9.109375" style="2"/>
    <col min="12306" max="12306" width="8" style="2" customWidth="1"/>
    <col min="12307" max="12308" width="9.109375" style="2" customWidth="1"/>
    <col min="12309" max="12309" width="12.109375" style="2" customWidth="1"/>
    <col min="12310" max="12310" width="9.88671875" style="2" bestFit="1" customWidth="1"/>
    <col min="12311" max="12311" width="9.109375" style="2"/>
    <col min="12312" max="12312" width="9.88671875" style="2" bestFit="1" customWidth="1"/>
    <col min="12313" max="12544" width="9.109375" style="2"/>
    <col min="12545" max="12545" width="7.5546875" style="2" customWidth="1"/>
    <col min="12546" max="12546" width="31.6640625" style="2" customWidth="1"/>
    <col min="12547" max="12549" width="18.33203125" style="2" customWidth="1"/>
    <col min="12550" max="12550" width="9.109375" style="2"/>
    <col min="12551" max="12551" width="13" style="2" customWidth="1"/>
    <col min="12552" max="12552" width="14.5546875" style="2" customWidth="1"/>
    <col min="12553" max="12553" width="14.44140625" style="2" bestFit="1" customWidth="1"/>
    <col min="12554" max="12554" width="15.44140625" style="2" customWidth="1"/>
    <col min="12555" max="12556" width="9.109375" style="2"/>
    <col min="12557" max="12557" width="14.5546875" style="2" customWidth="1"/>
    <col min="12558" max="12558" width="11.44140625" style="2" customWidth="1"/>
    <col min="12559" max="12560" width="10" style="2" customWidth="1"/>
    <col min="12561" max="12561" width="9.109375" style="2"/>
    <col min="12562" max="12562" width="8" style="2" customWidth="1"/>
    <col min="12563" max="12564" width="9.109375" style="2" customWidth="1"/>
    <col min="12565" max="12565" width="12.109375" style="2" customWidth="1"/>
    <col min="12566" max="12566" width="9.88671875" style="2" bestFit="1" customWidth="1"/>
    <col min="12567" max="12567" width="9.109375" style="2"/>
    <col min="12568" max="12568" width="9.88671875" style="2" bestFit="1" customWidth="1"/>
    <col min="12569" max="12800" width="9.109375" style="2"/>
    <col min="12801" max="12801" width="7.5546875" style="2" customWidth="1"/>
    <col min="12802" max="12802" width="31.6640625" style="2" customWidth="1"/>
    <col min="12803" max="12805" width="18.33203125" style="2" customWidth="1"/>
    <col min="12806" max="12806" width="9.109375" style="2"/>
    <col min="12807" max="12807" width="13" style="2" customWidth="1"/>
    <col min="12808" max="12808" width="14.5546875" style="2" customWidth="1"/>
    <col min="12809" max="12809" width="14.44140625" style="2" bestFit="1" customWidth="1"/>
    <col min="12810" max="12810" width="15.44140625" style="2" customWidth="1"/>
    <col min="12811" max="12812" width="9.109375" style="2"/>
    <col min="12813" max="12813" width="14.5546875" style="2" customWidth="1"/>
    <col min="12814" max="12814" width="11.44140625" style="2" customWidth="1"/>
    <col min="12815" max="12816" width="10" style="2" customWidth="1"/>
    <col min="12817" max="12817" width="9.109375" style="2"/>
    <col min="12818" max="12818" width="8" style="2" customWidth="1"/>
    <col min="12819" max="12820" width="9.109375" style="2" customWidth="1"/>
    <col min="12821" max="12821" width="12.109375" style="2" customWidth="1"/>
    <col min="12822" max="12822" width="9.88671875" style="2" bestFit="1" customWidth="1"/>
    <col min="12823" max="12823" width="9.109375" style="2"/>
    <col min="12824" max="12824" width="9.88671875" style="2" bestFit="1" customWidth="1"/>
    <col min="12825" max="13056" width="9.109375" style="2"/>
    <col min="13057" max="13057" width="7.5546875" style="2" customWidth="1"/>
    <col min="13058" max="13058" width="31.6640625" style="2" customWidth="1"/>
    <col min="13059" max="13061" width="18.33203125" style="2" customWidth="1"/>
    <col min="13062" max="13062" width="9.109375" style="2"/>
    <col min="13063" max="13063" width="13" style="2" customWidth="1"/>
    <col min="13064" max="13064" width="14.5546875" style="2" customWidth="1"/>
    <col min="13065" max="13065" width="14.44140625" style="2" bestFit="1" customWidth="1"/>
    <col min="13066" max="13066" width="15.44140625" style="2" customWidth="1"/>
    <col min="13067" max="13068" width="9.109375" style="2"/>
    <col min="13069" max="13069" width="14.5546875" style="2" customWidth="1"/>
    <col min="13070" max="13070" width="11.44140625" style="2" customWidth="1"/>
    <col min="13071" max="13072" width="10" style="2" customWidth="1"/>
    <col min="13073" max="13073" width="9.109375" style="2"/>
    <col min="13074" max="13074" width="8" style="2" customWidth="1"/>
    <col min="13075" max="13076" width="9.109375" style="2" customWidth="1"/>
    <col min="13077" max="13077" width="12.109375" style="2" customWidth="1"/>
    <col min="13078" max="13078" width="9.88671875" style="2" bestFit="1" customWidth="1"/>
    <col min="13079" max="13079" width="9.109375" style="2"/>
    <col min="13080" max="13080" width="9.88671875" style="2" bestFit="1" customWidth="1"/>
    <col min="13081" max="13312" width="9.109375" style="2"/>
    <col min="13313" max="13313" width="7.5546875" style="2" customWidth="1"/>
    <col min="13314" max="13314" width="31.6640625" style="2" customWidth="1"/>
    <col min="13315" max="13317" width="18.33203125" style="2" customWidth="1"/>
    <col min="13318" max="13318" width="9.109375" style="2"/>
    <col min="13319" max="13319" width="13" style="2" customWidth="1"/>
    <col min="13320" max="13320" width="14.5546875" style="2" customWidth="1"/>
    <col min="13321" max="13321" width="14.44140625" style="2" bestFit="1" customWidth="1"/>
    <col min="13322" max="13322" width="15.44140625" style="2" customWidth="1"/>
    <col min="13323" max="13324" width="9.109375" style="2"/>
    <col min="13325" max="13325" width="14.5546875" style="2" customWidth="1"/>
    <col min="13326" max="13326" width="11.44140625" style="2" customWidth="1"/>
    <col min="13327" max="13328" width="10" style="2" customWidth="1"/>
    <col min="13329" max="13329" width="9.109375" style="2"/>
    <col min="13330" max="13330" width="8" style="2" customWidth="1"/>
    <col min="13331" max="13332" width="9.109375" style="2" customWidth="1"/>
    <col min="13333" max="13333" width="12.109375" style="2" customWidth="1"/>
    <col min="13334" max="13334" width="9.88671875" style="2" bestFit="1" customWidth="1"/>
    <col min="13335" max="13335" width="9.109375" style="2"/>
    <col min="13336" max="13336" width="9.88671875" style="2" bestFit="1" customWidth="1"/>
    <col min="13337" max="13568" width="9.109375" style="2"/>
    <col min="13569" max="13569" width="7.5546875" style="2" customWidth="1"/>
    <col min="13570" max="13570" width="31.6640625" style="2" customWidth="1"/>
    <col min="13571" max="13573" width="18.33203125" style="2" customWidth="1"/>
    <col min="13574" max="13574" width="9.109375" style="2"/>
    <col min="13575" max="13575" width="13" style="2" customWidth="1"/>
    <col min="13576" max="13576" width="14.5546875" style="2" customWidth="1"/>
    <col min="13577" max="13577" width="14.44140625" style="2" bestFit="1" customWidth="1"/>
    <col min="13578" max="13578" width="15.44140625" style="2" customWidth="1"/>
    <col min="13579" max="13580" width="9.109375" style="2"/>
    <col min="13581" max="13581" width="14.5546875" style="2" customWidth="1"/>
    <col min="13582" max="13582" width="11.44140625" style="2" customWidth="1"/>
    <col min="13583" max="13584" width="10" style="2" customWidth="1"/>
    <col min="13585" max="13585" width="9.109375" style="2"/>
    <col min="13586" max="13586" width="8" style="2" customWidth="1"/>
    <col min="13587" max="13588" width="9.109375" style="2" customWidth="1"/>
    <col min="13589" max="13589" width="12.109375" style="2" customWidth="1"/>
    <col min="13590" max="13590" width="9.88671875" style="2" bestFit="1" customWidth="1"/>
    <col min="13591" max="13591" width="9.109375" style="2"/>
    <col min="13592" max="13592" width="9.88671875" style="2" bestFit="1" customWidth="1"/>
    <col min="13593" max="13824" width="9.109375" style="2"/>
    <col min="13825" max="13825" width="7.5546875" style="2" customWidth="1"/>
    <col min="13826" max="13826" width="31.6640625" style="2" customWidth="1"/>
    <col min="13827" max="13829" width="18.33203125" style="2" customWidth="1"/>
    <col min="13830" max="13830" width="9.109375" style="2"/>
    <col min="13831" max="13831" width="13" style="2" customWidth="1"/>
    <col min="13832" max="13832" width="14.5546875" style="2" customWidth="1"/>
    <col min="13833" max="13833" width="14.44140625" style="2" bestFit="1" customWidth="1"/>
    <col min="13834" max="13834" width="15.44140625" style="2" customWidth="1"/>
    <col min="13835" max="13836" width="9.109375" style="2"/>
    <col min="13837" max="13837" width="14.5546875" style="2" customWidth="1"/>
    <col min="13838" max="13838" width="11.44140625" style="2" customWidth="1"/>
    <col min="13839" max="13840" width="10" style="2" customWidth="1"/>
    <col min="13841" max="13841" width="9.109375" style="2"/>
    <col min="13842" max="13842" width="8" style="2" customWidth="1"/>
    <col min="13843" max="13844" width="9.109375" style="2" customWidth="1"/>
    <col min="13845" max="13845" width="12.109375" style="2" customWidth="1"/>
    <col min="13846" max="13846" width="9.88671875" style="2" bestFit="1" customWidth="1"/>
    <col min="13847" max="13847" width="9.109375" style="2"/>
    <col min="13848" max="13848" width="9.88671875" style="2" bestFit="1" customWidth="1"/>
    <col min="13849" max="14080" width="9.109375" style="2"/>
    <col min="14081" max="14081" width="7.5546875" style="2" customWidth="1"/>
    <col min="14082" max="14082" width="31.6640625" style="2" customWidth="1"/>
    <col min="14083" max="14085" width="18.33203125" style="2" customWidth="1"/>
    <col min="14086" max="14086" width="9.109375" style="2"/>
    <col min="14087" max="14087" width="13" style="2" customWidth="1"/>
    <col min="14088" max="14088" width="14.5546875" style="2" customWidth="1"/>
    <col min="14089" max="14089" width="14.44140625" style="2" bestFit="1" customWidth="1"/>
    <col min="14090" max="14090" width="15.44140625" style="2" customWidth="1"/>
    <col min="14091" max="14092" width="9.109375" style="2"/>
    <col min="14093" max="14093" width="14.5546875" style="2" customWidth="1"/>
    <col min="14094" max="14094" width="11.44140625" style="2" customWidth="1"/>
    <col min="14095" max="14096" width="10" style="2" customWidth="1"/>
    <col min="14097" max="14097" width="9.109375" style="2"/>
    <col min="14098" max="14098" width="8" style="2" customWidth="1"/>
    <col min="14099" max="14100" width="9.109375" style="2" customWidth="1"/>
    <col min="14101" max="14101" width="12.109375" style="2" customWidth="1"/>
    <col min="14102" max="14102" width="9.88671875" style="2" bestFit="1" customWidth="1"/>
    <col min="14103" max="14103" width="9.109375" style="2"/>
    <col min="14104" max="14104" width="9.88671875" style="2" bestFit="1" customWidth="1"/>
    <col min="14105" max="14336" width="9.109375" style="2"/>
    <col min="14337" max="14337" width="7.5546875" style="2" customWidth="1"/>
    <col min="14338" max="14338" width="31.6640625" style="2" customWidth="1"/>
    <col min="14339" max="14341" width="18.33203125" style="2" customWidth="1"/>
    <col min="14342" max="14342" width="9.109375" style="2"/>
    <col min="14343" max="14343" width="13" style="2" customWidth="1"/>
    <col min="14344" max="14344" width="14.5546875" style="2" customWidth="1"/>
    <col min="14345" max="14345" width="14.44140625" style="2" bestFit="1" customWidth="1"/>
    <col min="14346" max="14346" width="15.44140625" style="2" customWidth="1"/>
    <col min="14347" max="14348" width="9.109375" style="2"/>
    <col min="14349" max="14349" width="14.5546875" style="2" customWidth="1"/>
    <col min="14350" max="14350" width="11.44140625" style="2" customWidth="1"/>
    <col min="14351" max="14352" width="10" style="2" customWidth="1"/>
    <col min="14353" max="14353" width="9.109375" style="2"/>
    <col min="14354" max="14354" width="8" style="2" customWidth="1"/>
    <col min="14355" max="14356" width="9.109375" style="2" customWidth="1"/>
    <col min="14357" max="14357" width="12.109375" style="2" customWidth="1"/>
    <col min="14358" max="14358" width="9.88671875" style="2" bestFit="1" customWidth="1"/>
    <col min="14359" max="14359" width="9.109375" style="2"/>
    <col min="14360" max="14360" width="9.88671875" style="2" bestFit="1" customWidth="1"/>
    <col min="14361" max="14592" width="9.109375" style="2"/>
    <col min="14593" max="14593" width="7.5546875" style="2" customWidth="1"/>
    <col min="14594" max="14594" width="31.6640625" style="2" customWidth="1"/>
    <col min="14595" max="14597" width="18.33203125" style="2" customWidth="1"/>
    <col min="14598" max="14598" width="9.109375" style="2"/>
    <col min="14599" max="14599" width="13" style="2" customWidth="1"/>
    <col min="14600" max="14600" width="14.5546875" style="2" customWidth="1"/>
    <col min="14601" max="14601" width="14.44140625" style="2" bestFit="1" customWidth="1"/>
    <col min="14602" max="14602" width="15.44140625" style="2" customWidth="1"/>
    <col min="14603" max="14604" width="9.109375" style="2"/>
    <col min="14605" max="14605" width="14.5546875" style="2" customWidth="1"/>
    <col min="14606" max="14606" width="11.44140625" style="2" customWidth="1"/>
    <col min="14607" max="14608" width="10" style="2" customWidth="1"/>
    <col min="14609" max="14609" width="9.109375" style="2"/>
    <col min="14610" max="14610" width="8" style="2" customWidth="1"/>
    <col min="14611" max="14612" width="9.109375" style="2" customWidth="1"/>
    <col min="14613" max="14613" width="12.109375" style="2" customWidth="1"/>
    <col min="14614" max="14614" width="9.88671875" style="2" bestFit="1" customWidth="1"/>
    <col min="14615" max="14615" width="9.109375" style="2"/>
    <col min="14616" max="14616" width="9.88671875" style="2" bestFit="1" customWidth="1"/>
    <col min="14617" max="14848" width="9.109375" style="2"/>
    <col min="14849" max="14849" width="7.5546875" style="2" customWidth="1"/>
    <col min="14850" max="14850" width="31.6640625" style="2" customWidth="1"/>
    <col min="14851" max="14853" width="18.33203125" style="2" customWidth="1"/>
    <col min="14854" max="14854" width="9.109375" style="2"/>
    <col min="14855" max="14855" width="13" style="2" customWidth="1"/>
    <col min="14856" max="14856" width="14.5546875" style="2" customWidth="1"/>
    <col min="14857" max="14857" width="14.44140625" style="2" bestFit="1" customWidth="1"/>
    <col min="14858" max="14858" width="15.44140625" style="2" customWidth="1"/>
    <col min="14859" max="14860" width="9.109375" style="2"/>
    <col min="14861" max="14861" width="14.5546875" style="2" customWidth="1"/>
    <col min="14862" max="14862" width="11.44140625" style="2" customWidth="1"/>
    <col min="14863" max="14864" width="10" style="2" customWidth="1"/>
    <col min="14865" max="14865" width="9.109375" style="2"/>
    <col min="14866" max="14866" width="8" style="2" customWidth="1"/>
    <col min="14867" max="14868" width="9.109375" style="2" customWidth="1"/>
    <col min="14869" max="14869" width="12.109375" style="2" customWidth="1"/>
    <col min="14870" max="14870" width="9.88671875" style="2" bestFit="1" customWidth="1"/>
    <col min="14871" max="14871" width="9.109375" style="2"/>
    <col min="14872" max="14872" width="9.88671875" style="2" bestFit="1" customWidth="1"/>
    <col min="14873" max="15104" width="9.109375" style="2"/>
    <col min="15105" max="15105" width="7.5546875" style="2" customWidth="1"/>
    <col min="15106" max="15106" width="31.6640625" style="2" customWidth="1"/>
    <col min="15107" max="15109" width="18.33203125" style="2" customWidth="1"/>
    <col min="15110" max="15110" width="9.109375" style="2"/>
    <col min="15111" max="15111" width="13" style="2" customWidth="1"/>
    <col min="15112" max="15112" width="14.5546875" style="2" customWidth="1"/>
    <col min="15113" max="15113" width="14.44140625" style="2" bestFit="1" customWidth="1"/>
    <col min="15114" max="15114" width="15.44140625" style="2" customWidth="1"/>
    <col min="15115" max="15116" width="9.109375" style="2"/>
    <col min="15117" max="15117" width="14.5546875" style="2" customWidth="1"/>
    <col min="15118" max="15118" width="11.44140625" style="2" customWidth="1"/>
    <col min="15119" max="15120" width="10" style="2" customWidth="1"/>
    <col min="15121" max="15121" width="9.109375" style="2"/>
    <col min="15122" max="15122" width="8" style="2" customWidth="1"/>
    <col min="15123" max="15124" width="9.109375" style="2" customWidth="1"/>
    <col min="15125" max="15125" width="12.109375" style="2" customWidth="1"/>
    <col min="15126" max="15126" width="9.88671875" style="2" bestFit="1" customWidth="1"/>
    <col min="15127" max="15127" width="9.109375" style="2"/>
    <col min="15128" max="15128" width="9.88671875" style="2" bestFit="1" customWidth="1"/>
    <col min="15129" max="15360" width="9.109375" style="2"/>
    <col min="15361" max="15361" width="7.5546875" style="2" customWidth="1"/>
    <col min="15362" max="15362" width="31.6640625" style="2" customWidth="1"/>
    <col min="15363" max="15365" width="18.33203125" style="2" customWidth="1"/>
    <col min="15366" max="15366" width="9.109375" style="2"/>
    <col min="15367" max="15367" width="13" style="2" customWidth="1"/>
    <col min="15368" max="15368" width="14.5546875" style="2" customWidth="1"/>
    <col min="15369" max="15369" width="14.44140625" style="2" bestFit="1" customWidth="1"/>
    <col min="15370" max="15370" width="15.44140625" style="2" customWidth="1"/>
    <col min="15371" max="15372" width="9.109375" style="2"/>
    <col min="15373" max="15373" width="14.5546875" style="2" customWidth="1"/>
    <col min="15374" max="15374" width="11.44140625" style="2" customWidth="1"/>
    <col min="15375" max="15376" width="10" style="2" customWidth="1"/>
    <col min="15377" max="15377" width="9.109375" style="2"/>
    <col min="15378" max="15378" width="8" style="2" customWidth="1"/>
    <col min="15379" max="15380" width="9.109375" style="2" customWidth="1"/>
    <col min="15381" max="15381" width="12.109375" style="2" customWidth="1"/>
    <col min="15382" max="15382" width="9.88671875" style="2" bestFit="1" customWidth="1"/>
    <col min="15383" max="15383" width="9.109375" style="2"/>
    <col min="15384" max="15384" width="9.88671875" style="2" bestFit="1" customWidth="1"/>
    <col min="15385" max="15616" width="9.109375" style="2"/>
    <col min="15617" max="15617" width="7.5546875" style="2" customWidth="1"/>
    <col min="15618" max="15618" width="31.6640625" style="2" customWidth="1"/>
    <col min="15619" max="15621" width="18.33203125" style="2" customWidth="1"/>
    <col min="15622" max="15622" width="9.109375" style="2"/>
    <col min="15623" max="15623" width="13" style="2" customWidth="1"/>
    <col min="15624" max="15624" width="14.5546875" style="2" customWidth="1"/>
    <col min="15625" max="15625" width="14.44140625" style="2" bestFit="1" customWidth="1"/>
    <col min="15626" max="15626" width="15.44140625" style="2" customWidth="1"/>
    <col min="15627" max="15628" width="9.109375" style="2"/>
    <col min="15629" max="15629" width="14.5546875" style="2" customWidth="1"/>
    <col min="15630" max="15630" width="11.44140625" style="2" customWidth="1"/>
    <col min="15631" max="15632" width="10" style="2" customWidth="1"/>
    <col min="15633" max="15633" width="9.109375" style="2"/>
    <col min="15634" max="15634" width="8" style="2" customWidth="1"/>
    <col min="15635" max="15636" width="9.109375" style="2" customWidth="1"/>
    <col min="15637" max="15637" width="12.109375" style="2" customWidth="1"/>
    <col min="15638" max="15638" width="9.88671875" style="2" bestFit="1" customWidth="1"/>
    <col min="15639" max="15639" width="9.109375" style="2"/>
    <col min="15640" max="15640" width="9.88671875" style="2" bestFit="1" customWidth="1"/>
    <col min="15641" max="15872" width="9.109375" style="2"/>
    <col min="15873" max="15873" width="7.5546875" style="2" customWidth="1"/>
    <col min="15874" max="15874" width="31.6640625" style="2" customWidth="1"/>
    <col min="15875" max="15877" width="18.33203125" style="2" customWidth="1"/>
    <col min="15878" max="15878" width="9.109375" style="2"/>
    <col min="15879" max="15879" width="13" style="2" customWidth="1"/>
    <col min="15880" max="15880" width="14.5546875" style="2" customWidth="1"/>
    <col min="15881" max="15881" width="14.44140625" style="2" bestFit="1" customWidth="1"/>
    <col min="15882" max="15882" width="15.44140625" style="2" customWidth="1"/>
    <col min="15883" max="15884" width="9.109375" style="2"/>
    <col min="15885" max="15885" width="14.5546875" style="2" customWidth="1"/>
    <col min="15886" max="15886" width="11.44140625" style="2" customWidth="1"/>
    <col min="15887" max="15888" width="10" style="2" customWidth="1"/>
    <col min="15889" max="15889" width="9.109375" style="2"/>
    <col min="15890" max="15890" width="8" style="2" customWidth="1"/>
    <col min="15891" max="15892" width="9.109375" style="2" customWidth="1"/>
    <col min="15893" max="15893" width="12.109375" style="2" customWidth="1"/>
    <col min="15894" max="15894" width="9.88671875" style="2" bestFit="1" customWidth="1"/>
    <col min="15895" max="15895" width="9.109375" style="2"/>
    <col min="15896" max="15896" width="9.88671875" style="2" bestFit="1" customWidth="1"/>
    <col min="15897" max="16128" width="9.109375" style="2"/>
    <col min="16129" max="16129" width="7.5546875" style="2" customWidth="1"/>
    <col min="16130" max="16130" width="31.6640625" style="2" customWidth="1"/>
    <col min="16131" max="16133" width="18.33203125" style="2" customWidth="1"/>
    <col min="16134" max="16134" width="9.109375" style="2"/>
    <col min="16135" max="16135" width="13" style="2" customWidth="1"/>
    <col min="16136" max="16136" width="14.5546875" style="2" customWidth="1"/>
    <col min="16137" max="16137" width="14.44140625" style="2" bestFit="1" customWidth="1"/>
    <col min="16138" max="16138" width="15.44140625" style="2" customWidth="1"/>
    <col min="16139" max="16140" width="9.109375" style="2"/>
    <col min="16141" max="16141" width="14.5546875" style="2" customWidth="1"/>
    <col min="16142" max="16142" width="11.44140625" style="2" customWidth="1"/>
    <col min="16143" max="16144" width="10" style="2" customWidth="1"/>
    <col min="16145" max="16145" width="9.109375" style="2"/>
    <col min="16146" max="16146" width="8" style="2" customWidth="1"/>
    <col min="16147" max="16148" width="9.109375" style="2" customWidth="1"/>
    <col min="16149" max="16149" width="12.109375" style="2" customWidth="1"/>
    <col min="16150" max="16150" width="9.88671875" style="2" bestFit="1" customWidth="1"/>
    <col min="16151" max="16151" width="9.109375" style="2"/>
    <col min="16152" max="16152" width="9.88671875" style="2" bestFit="1" customWidth="1"/>
    <col min="16153" max="16384" width="9.109375" style="2"/>
  </cols>
  <sheetData>
    <row r="1" spans="1:25" x14ac:dyDescent="0.3">
      <c r="A1" s="9"/>
      <c r="B1" s="8"/>
      <c r="C1" s="8"/>
      <c r="D1" s="8"/>
      <c r="E1" s="8"/>
      <c r="F1" s="8"/>
      <c r="G1" s="8"/>
      <c r="H1" s="8"/>
      <c r="I1" s="8"/>
      <c r="J1" s="8"/>
      <c r="K1" s="8"/>
      <c r="L1" s="8"/>
      <c r="M1" s="8"/>
      <c r="N1" s="399"/>
      <c r="O1" s="399"/>
      <c r="P1" s="399"/>
      <c r="Q1" s="399"/>
      <c r="R1" s="399"/>
    </row>
    <row r="2" spans="1:25" ht="29.25" customHeight="1" x14ac:dyDescent="0.3">
      <c r="A2" s="9"/>
      <c r="B2" s="8"/>
      <c r="C2" s="8"/>
      <c r="D2" s="8"/>
      <c r="E2" s="8"/>
      <c r="F2" s="8"/>
      <c r="G2" s="8"/>
      <c r="H2" s="8"/>
      <c r="I2" s="8"/>
      <c r="J2" s="8"/>
      <c r="K2" s="8"/>
      <c r="L2" s="8"/>
      <c r="M2" s="8"/>
      <c r="N2" s="399" t="s">
        <v>488</v>
      </c>
      <c r="O2" s="399"/>
      <c r="P2" s="399"/>
      <c r="Q2" s="399"/>
      <c r="R2" s="399"/>
    </row>
    <row r="3" spans="1:25" x14ac:dyDescent="0.3">
      <c r="A3" s="438" t="s">
        <v>250</v>
      </c>
      <c r="B3" s="438"/>
      <c r="C3" s="438"/>
      <c r="D3" s="438"/>
      <c r="E3" s="438"/>
      <c r="F3" s="438"/>
      <c r="G3" s="438"/>
      <c r="H3" s="438"/>
      <c r="I3" s="438"/>
      <c r="J3" s="438"/>
      <c r="K3" s="438"/>
      <c r="L3" s="438"/>
      <c r="M3" s="438"/>
      <c r="N3" s="438"/>
      <c r="O3" s="438"/>
      <c r="P3" s="438"/>
      <c r="Q3" s="438"/>
      <c r="R3" s="438"/>
    </row>
    <row r="4" spans="1:25" x14ac:dyDescent="0.3">
      <c r="A4" s="438" t="s">
        <v>445</v>
      </c>
      <c r="B4" s="438"/>
      <c r="C4" s="438"/>
      <c r="D4" s="438"/>
      <c r="E4" s="438"/>
      <c r="F4" s="438"/>
      <c r="G4" s="438"/>
      <c r="H4" s="438"/>
      <c r="I4" s="438"/>
      <c r="J4" s="438"/>
      <c r="K4" s="438"/>
      <c r="L4" s="438"/>
      <c r="M4" s="438"/>
      <c r="N4" s="438"/>
      <c r="O4" s="438"/>
      <c r="P4" s="438"/>
      <c r="Q4" s="438"/>
      <c r="R4" s="438"/>
    </row>
    <row r="5" spans="1:25" x14ac:dyDescent="0.3">
      <c r="A5" s="9"/>
      <c r="B5" s="8"/>
      <c r="C5" s="8"/>
      <c r="D5" s="8"/>
      <c r="E5" s="8"/>
      <c r="F5" s="8"/>
      <c r="G5" s="8"/>
      <c r="H5" s="8"/>
      <c r="I5" s="8"/>
      <c r="J5" s="156"/>
      <c r="K5" s="156"/>
      <c r="L5" s="8"/>
      <c r="M5" s="8"/>
      <c r="N5" s="8"/>
      <c r="O5" s="8"/>
      <c r="P5" s="8"/>
      <c r="Q5" s="8"/>
      <c r="R5" s="8"/>
    </row>
    <row r="6" spans="1:25" ht="36" customHeight="1" x14ac:dyDescent="0.3">
      <c r="A6" s="403" t="s">
        <v>56</v>
      </c>
      <c r="B6" s="407" t="s">
        <v>744</v>
      </c>
      <c r="C6" s="404" t="s">
        <v>178</v>
      </c>
      <c r="D6" s="404" t="s">
        <v>179</v>
      </c>
      <c r="E6" s="335" t="s">
        <v>745</v>
      </c>
      <c r="F6" s="407" t="s">
        <v>102</v>
      </c>
      <c r="G6" s="407" t="s">
        <v>103</v>
      </c>
      <c r="H6" s="407"/>
      <c r="I6" s="407" t="s">
        <v>104</v>
      </c>
      <c r="J6" s="407"/>
      <c r="K6" s="407"/>
      <c r="L6" s="407"/>
      <c r="M6" s="407"/>
      <c r="N6" s="407"/>
      <c r="O6" s="407"/>
      <c r="P6" s="407"/>
      <c r="Q6" s="439" t="s">
        <v>513</v>
      </c>
      <c r="R6" s="440"/>
    </row>
    <row r="7" spans="1:25" ht="36" customHeight="1" x14ac:dyDescent="0.3">
      <c r="A7" s="403"/>
      <c r="B7" s="407"/>
      <c r="C7" s="436"/>
      <c r="D7" s="405"/>
      <c r="E7" s="350"/>
      <c r="F7" s="407"/>
      <c r="G7" s="407"/>
      <c r="H7" s="407"/>
      <c r="I7" s="407" t="s">
        <v>105</v>
      </c>
      <c r="J7" s="407"/>
      <c r="K7" s="407" t="s">
        <v>106</v>
      </c>
      <c r="L7" s="407"/>
      <c r="M7" s="407" t="s">
        <v>107</v>
      </c>
      <c r="N7" s="407"/>
      <c r="O7" s="407" t="s">
        <v>108</v>
      </c>
      <c r="P7" s="407"/>
      <c r="Q7" s="441"/>
      <c r="R7" s="442"/>
    </row>
    <row r="8" spans="1:25" ht="62.25" customHeight="1" x14ac:dyDescent="0.3">
      <c r="A8" s="403"/>
      <c r="B8" s="407"/>
      <c r="C8" s="437"/>
      <c r="D8" s="406"/>
      <c r="E8" s="350"/>
      <c r="F8" s="407"/>
      <c r="G8" s="138" t="s">
        <v>39</v>
      </c>
      <c r="H8" s="138" t="s">
        <v>40</v>
      </c>
      <c r="I8" s="138" t="s">
        <v>39</v>
      </c>
      <c r="J8" s="138" t="s">
        <v>40</v>
      </c>
      <c r="K8" s="138" t="s">
        <v>39</v>
      </c>
      <c r="L8" s="138" t="s">
        <v>40</v>
      </c>
      <c r="M8" s="138" t="s">
        <v>39</v>
      </c>
      <c r="N8" s="138" t="s">
        <v>40</v>
      </c>
      <c r="O8" s="138" t="s">
        <v>39</v>
      </c>
      <c r="P8" s="138" t="s">
        <v>109</v>
      </c>
      <c r="Q8" s="443"/>
      <c r="R8" s="444"/>
    </row>
    <row r="9" spans="1:25" x14ac:dyDescent="0.3">
      <c r="A9" s="201">
        <v>1</v>
      </c>
      <c r="B9" s="138">
        <v>2</v>
      </c>
      <c r="C9" s="138">
        <v>3</v>
      </c>
      <c r="D9" s="138">
        <v>4</v>
      </c>
      <c r="E9" s="138">
        <v>5</v>
      </c>
      <c r="F9" s="138">
        <v>4</v>
      </c>
      <c r="G9" s="138">
        <v>5</v>
      </c>
      <c r="H9" s="138">
        <v>6</v>
      </c>
      <c r="I9" s="138">
        <v>7</v>
      </c>
      <c r="J9" s="138">
        <v>8</v>
      </c>
      <c r="K9" s="138">
        <v>9</v>
      </c>
      <c r="L9" s="138">
        <v>10</v>
      </c>
      <c r="M9" s="138">
        <v>11</v>
      </c>
      <c r="N9" s="138">
        <v>12</v>
      </c>
      <c r="O9" s="138">
        <v>13</v>
      </c>
      <c r="P9" s="138">
        <v>14</v>
      </c>
      <c r="Q9" s="407">
        <v>15</v>
      </c>
      <c r="R9" s="407"/>
    </row>
    <row r="10" spans="1:25" ht="15" customHeight="1" x14ac:dyDescent="0.3">
      <c r="A10" s="201" t="s">
        <v>110</v>
      </c>
      <c r="B10" s="543" t="s">
        <v>251</v>
      </c>
      <c r="C10" s="544"/>
      <c r="D10" s="544"/>
      <c r="E10" s="544"/>
      <c r="F10" s="544"/>
      <c r="G10" s="544"/>
      <c r="H10" s="544"/>
      <c r="I10" s="544"/>
      <c r="J10" s="544"/>
      <c r="K10" s="544"/>
      <c r="L10" s="544"/>
      <c r="M10" s="544"/>
      <c r="N10" s="544"/>
      <c r="O10" s="544"/>
      <c r="P10" s="544"/>
      <c r="Q10" s="544"/>
      <c r="R10" s="545"/>
    </row>
    <row r="11" spans="1:25" x14ac:dyDescent="0.3">
      <c r="A11" s="408"/>
      <c r="B11" s="404" t="s">
        <v>814</v>
      </c>
      <c r="C11" s="404" t="s">
        <v>785</v>
      </c>
      <c r="D11" s="421"/>
      <c r="E11" s="421"/>
      <c r="F11" s="138" t="s">
        <v>112</v>
      </c>
      <c r="G11" s="149">
        <f t="shared" ref="G11:H18" si="0">I11+K11+M11+O11</f>
        <v>1802623.5999999999</v>
      </c>
      <c r="H11" s="149">
        <f t="shared" si="0"/>
        <v>590205.39999999991</v>
      </c>
      <c r="I11" s="149">
        <f t="shared" ref="I11:P11" si="1">SUM(I12:I18)</f>
        <v>751942.7</v>
      </c>
      <c r="J11" s="149">
        <f t="shared" si="1"/>
        <v>399236.49999999994</v>
      </c>
      <c r="K11" s="149">
        <f t="shared" si="1"/>
        <v>0</v>
      </c>
      <c r="L11" s="149">
        <f t="shared" si="1"/>
        <v>0</v>
      </c>
      <c r="M11" s="149">
        <f t="shared" si="1"/>
        <v>505024.6</v>
      </c>
      <c r="N11" s="149">
        <f t="shared" si="1"/>
        <v>113018</v>
      </c>
      <c r="O11" s="149">
        <f t="shared" si="1"/>
        <v>545656.30000000005</v>
      </c>
      <c r="P11" s="149">
        <f t="shared" si="1"/>
        <v>77950.899999999994</v>
      </c>
      <c r="Q11" s="439" t="s">
        <v>117</v>
      </c>
      <c r="R11" s="440"/>
      <c r="S11" s="22"/>
      <c r="T11" s="12"/>
      <c r="U11" s="12"/>
      <c r="V11" s="12"/>
      <c r="W11" s="12"/>
      <c r="X11" s="12"/>
      <c r="Y11" s="12"/>
    </row>
    <row r="12" spans="1:25" x14ac:dyDescent="0.3">
      <c r="A12" s="409"/>
      <c r="B12" s="405"/>
      <c r="C12" s="405"/>
      <c r="D12" s="422"/>
      <c r="E12" s="422"/>
      <c r="F12" s="138" t="s">
        <v>22</v>
      </c>
      <c r="G12" s="149">
        <f t="shared" si="0"/>
        <v>264843.8</v>
      </c>
      <c r="H12" s="149">
        <f>J12+L12+N12+P12</f>
        <v>236151.19999999998</v>
      </c>
      <c r="I12" s="149">
        <f>I125+I142</f>
        <v>130383.9</v>
      </c>
      <c r="J12" s="149">
        <f>J125+J142</f>
        <v>101691.29999999999</v>
      </c>
      <c r="K12" s="149">
        <f t="shared" ref="I12:P18" si="2">K125+K142</f>
        <v>0</v>
      </c>
      <c r="L12" s="149">
        <f t="shared" si="2"/>
        <v>0</v>
      </c>
      <c r="M12" s="149">
        <f t="shared" si="2"/>
        <v>56509</v>
      </c>
      <c r="N12" s="149">
        <f>N125+N142</f>
        <v>56509</v>
      </c>
      <c r="O12" s="149">
        <f t="shared" si="2"/>
        <v>77950.899999999994</v>
      </c>
      <c r="P12" s="149">
        <f t="shared" si="2"/>
        <v>77950.899999999994</v>
      </c>
      <c r="Q12" s="441"/>
      <c r="R12" s="442"/>
      <c r="S12" s="22"/>
      <c r="V12" s="12"/>
      <c r="W12" s="12"/>
      <c r="X12" s="12"/>
      <c r="Y12" s="12"/>
    </row>
    <row r="13" spans="1:25" x14ac:dyDescent="0.3">
      <c r="A13" s="409"/>
      <c r="B13" s="405"/>
      <c r="C13" s="405"/>
      <c r="D13" s="422"/>
      <c r="E13" s="422"/>
      <c r="F13" s="138" t="s">
        <v>23</v>
      </c>
      <c r="G13" s="149">
        <f t="shared" si="0"/>
        <v>259441.69999999998</v>
      </c>
      <c r="H13" s="149">
        <f t="shared" si="0"/>
        <v>135281.59999999998</v>
      </c>
      <c r="I13" s="149">
        <f t="shared" si="2"/>
        <v>106738.2</v>
      </c>
      <c r="J13" s="149">
        <f t="shared" si="2"/>
        <v>78772.599999999991</v>
      </c>
      <c r="K13" s="149">
        <f t="shared" si="2"/>
        <v>0</v>
      </c>
      <c r="L13" s="149">
        <f t="shared" si="2"/>
        <v>0</v>
      </c>
      <c r="M13" s="149">
        <f t="shared" si="2"/>
        <v>74752.600000000006</v>
      </c>
      <c r="N13" s="149">
        <f t="shared" si="2"/>
        <v>56509</v>
      </c>
      <c r="O13" s="149">
        <f t="shared" si="2"/>
        <v>77950.899999999994</v>
      </c>
      <c r="P13" s="149">
        <f t="shared" si="2"/>
        <v>0</v>
      </c>
      <c r="Q13" s="441"/>
      <c r="R13" s="442"/>
      <c r="S13" s="22"/>
      <c r="T13" s="12"/>
      <c r="U13" s="12"/>
      <c r="V13" s="12"/>
      <c r="W13" s="12"/>
      <c r="X13" s="12"/>
      <c r="Y13" s="12"/>
    </row>
    <row r="14" spans="1:25" x14ac:dyDescent="0.3">
      <c r="A14" s="409"/>
      <c r="B14" s="405"/>
      <c r="C14" s="405"/>
      <c r="D14" s="422"/>
      <c r="E14" s="422"/>
      <c r="F14" s="138" t="s">
        <v>24</v>
      </c>
      <c r="G14" s="149">
        <f t="shared" si="0"/>
        <v>257718.1</v>
      </c>
      <c r="H14" s="149">
        <f t="shared" si="0"/>
        <v>78772.599999999991</v>
      </c>
      <c r="I14" s="149">
        <f t="shared" si="2"/>
        <v>105014.59999999999</v>
      </c>
      <c r="J14" s="149">
        <f t="shared" si="2"/>
        <v>78772.599999999991</v>
      </c>
      <c r="K14" s="149">
        <f t="shared" si="2"/>
        <v>0</v>
      </c>
      <c r="L14" s="149">
        <f t="shared" si="2"/>
        <v>0</v>
      </c>
      <c r="M14" s="149">
        <f t="shared" si="2"/>
        <v>74752.600000000006</v>
      </c>
      <c r="N14" s="149">
        <f t="shared" si="2"/>
        <v>0</v>
      </c>
      <c r="O14" s="149">
        <f t="shared" si="2"/>
        <v>77950.899999999994</v>
      </c>
      <c r="P14" s="149">
        <f t="shared" si="2"/>
        <v>0</v>
      </c>
      <c r="Q14" s="441"/>
      <c r="R14" s="442"/>
      <c r="S14" s="22"/>
      <c r="T14" s="12"/>
      <c r="U14" s="12"/>
      <c r="V14" s="12"/>
      <c r="W14" s="12"/>
      <c r="X14" s="12"/>
      <c r="Y14" s="12"/>
    </row>
    <row r="15" spans="1:25" x14ac:dyDescent="0.3">
      <c r="A15" s="409"/>
      <c r="B15" s="405"/>
      <c r="C15" s="405"/>
      <c r="D15" s="422"/>
      <c r="E15" s="422"/>
      <c r="F15" s="138" t="s">
        <v>25</v>
      </c>
      <c r="G15" s="149">
        <f t="shared" si="0"/>
        <v>255155</v>
      </c>
      <c r="H15" s="149">
        <f t="shared" si="0"/>
        <v>70000</v>
      </c>
      <c r="I15" s="149">
        <f t="shared" si="2"/>
        <v>102451.5</v>
      </c>
      <c r="J15" s="149">
        <f t="shared" si="2"/>
        <v>70000</v>
      </c>
      <c r="K15" s="149">
        <f t="shared" si="2"/>
        <v>0</v>
      </c>
      <c r="L15" s="149">
        <f t="shared" si="2"/>
        <v>0</v>
      </c>
      <c r="M15" s="149">
        <f t="shared" si="2"/>
        <v>74752.600000000006</v>
      </c>
      <c r="N15" s="149">
        <f t="shared" si="2"/>
        <v>0</v>
      </c>
      <c r="O15" s="149">
        <f t="shared" si="2"/>
        <v>77950.899999999994</v>
      </c>
      <c r="P15" s="149">
        <f t="shared" si="2"/>
        <v>0</v>
      </c>
      <c r="Q15" s="441"/>
      <c r="R15" s="442"/>
      <c r="S15" s="22"/>
      <c r="T15" s="12"/>
      <c r="U15" s="12"/>
      <c r="V15" s="12"/>
      <c r="W15" s="12"/>
      <c r="X15" s="12"/>
      <c r="Y15" s="12"/>
    </row>
    <row r="16" spans="1:25" x14ac:dyDescent="0.3">
      <c r="A16" s="409"/>
      <c r="B16" s="405"/>
      <c r="C16" s="405"/>
      <c r="D16" s="422"/>
      <c r="E16" s="422"/>
      <c r="F16" s="138" t="s">
        <v>26</v>
      </c>
      <c r="G16" s="149">
        <f t="shared" si="0"/>
        <v>255155</v>
      </c>
      <c r="H16" s="149">
        <f t="shared" si="0"/>
        <v>70000</v>
      </c>
      <c r="I16" s="149">
        <f t="shared" si="2"/>
        <v>102451.5</v>
      </c>
      <c r="J16" s="149">
        <f t="shared" si="2"/>
        <v>70000</v>
      </c>
      <c r="K16" s="149">
        <f t="shared" si="2"/>
        <v>0</v>
      </c>
      <c r="L16" s="149">
        <f t="shared" si="2"/>
        <v>0</v>
      </c>
      <c r="M16" s="149">
        <f t="shared" si="2"/>
        <v>74752.600000000006</v>
      </c>
      <c r="N16" s="149">
        <f t="shared" si="2"/>
        <v>0</v>
      </c>
      <c r="O16" s="149">
        <f t="shared" si="2"/>
        <v>77950.899999999994</v>
      </c>
      <c r="P16" s="149">
        <f t="shared" si="2"/>
        <v>0</v>
      </c>
      <c r="Q16" s="441"/>
      <c r="R16" s="442"/>
      <c r="S16" s="22"/>
      <c r="T16" s="12"/>
      <c r="U16" s="12"/>
      <c r="V16" s="12"/>
      <c r="W16" s="12"/>
      <c r="X16" s="12"/>
      <c r="Y16" s="12"/>
    </row>
    <row r="17" spans="1:25" x14ac:dyDescent="0.3">
      <c r="A17" s="409"/>
      <c r="B17" s="405"/>
      <c r="C17" s="405"/>
      <c r="D17" s="422"/>
      <c r="E17" s="422"/>
      <c r="F17" s="138" t="s">
        <v>41</v>
      </c>
      <c r="G17" s="149">
        <f t="shared" si="0"/>
        <v>255155</v>
      </c>
      <c r="H17" s="149">
        <f t="shared" si="0"/>
        <v>0</v>
      </c>
      <c r="I17" s="149">
        <f t="shared" si="2"/>
        <v>102451.5</v>
      </c>
      <c r="J17" s="149">
        <f t="shared" si="2"/>
        <v>0</v>
      </c>
      <c r="K17" s="149">
        <f t="shared" si="2"/>
        <v>0</v>
      </c>
      <c r="L17" s="149">
        <f t="shared" si="2"/>
        <v>0</v>
      </c>
      <c r="M17" s="149">
        <f t="shared" si="2"/>
        <v>74752.600000000006</v>
      </c>
      <c r="N17" s="149">
        <f t="shared" si="2"/>
        <v>0</v>
      </c>
      <c r="O17" s="149">
        <f t="shared" si="2"/>
        <v>77950.899999999994</v>
      </c>
      <c r="P17" s="149">
        <f t="shared" si="2"/>
        <v>0</v>
      </c>
      <c r="Q17" s="441"/>
      <c r="R17" s="442"/>
      <c r="S17" s="22"/>
      <c r="T17" s="12"/>
      <c r="U17" s="12"/>
      <c r="V17" s="12"/>
      <c r="W17" s="12"/>
      <c r="X17" s="12"/>
      <c r="Y17" s="12"/>
    </row>
    <row r="18" spans="1:25" x14ac:dyDescent="0.3">
      <c r="A18" s="409"/>
      <c r="B18" s="405"/>
      <c r="C18" s="406"/>
      <c r="D18" s="422"/>
      <c r="E18" s="422"/>
      <c r="F18" s="138" t="s">
        <v>28</v>
      </c>
      <c r="G18" s="149">
        <f t="shared" si="0"/>
        <v>255155</v>
      </c>
      <c r="H18" s="149">
        <f t="shared" si="0"/>
        <v>0</v>
      </c>
      <c r="I18" s="149">
        <f t="shared" si="2"/>
        <v>102451.5</v>
      </c>
      <c r="J18" s="149">
        <f t="shared" si="2"/>
        <v>0</v>
      </c>
      <c r="K18" s="149">
        <f t="shared" si="2"/>
        <v>0</v>
      </c>
      <c r="L18" s="149">
        <f t="shared" si="2"/>
        <v>0</v>
      </c>
      <c r="M18" s="149">
        <f t="shared" si="2"/>
        <v>74752.600000000006</v>
      </c>
      <c r="N18" s="149">
        <f t="shared" si="2"/>
        <v>0</v>
      </c>
      <c r="O18" s="149">
        <f t="shared" si="2"/>
        <v>77950.899999999994</v>
      </c>
      <c r="P18" s="149">
        <f t="shared" si="2"/>
        <v>0</v>
      </c>
      <c r="Q18" s="441"/>
      <c r="R18" s="442"/>
      <c r="S18" s="22"/>
      <c r="T18" s="12"/>
      <c r="U18" s="12"/>
      <c r="V18" s="12"/>
      <c r="W18" s="12"/>
      <c r="X18" s="12"/>
      <c r="Y18" s="12"/>
    </row>
    <row r="19" spans="1:25" ht="15" customHeight="1" x14ac:dyDescent="0.3">
      <c r="A19" s="201" t="s">
        <v>83</v>
      </c>
      <c r="B19" s="543" t="s">
        <v>480</v>
      </c>
      <c r="C19" s="544"/>
      <c r="D19" s="544"/>
      <c r="E19" s="544"/>
      <c r="F19" s="544"/>
      <c r="G19" s="544"/>
      <c r="H19" s="544"/>
      <c r="I19" s="544"/>
      <c r="J19" s="544"/>
      <c r="K19" s="544"/>
      <c r="L19" s="544"/>
      <c r="M19" s="544"/>
      <c r="N19" s="544"/>
      <c r="O19" s="544"/>
      <c r="P19" s="544"/>
      <c r="Q19" s="544"/>
      <c r="R19" s="545"/>
      <c r="S19" s="22"/>
      <c r="T19" s="12"/>
      <c r="U19" s="12"/>
      <c r="V19" s="12"/>
      <c r="W19" s="12"/>
      <c r="X19" s="12"/>
      <c r="Y19" s="12"/>
    </row>
    <row r="20" spans="1:25" ht="31.5" customHeight="1" x14ac:dyDescent="0.3">
      <c r="A20" s="408" t="s">
        <v>180</v>
      </c>
      <c r="B20" s="404" t="s">
        <v>689</v>
      </c>
      <c r="C20" s="404" t="s">
        <v>776</v>
      </c>
      <c r="D20" s="421" t="s">
        <v>181</v>
      </c>
      <c r="E20" s="421" t="s">
        <v>686</v>
      </c>
      <c r="F20" s="138" t="s">
        <v>112</v>
      </c>
      <c r="G20" s="149">
        <f t="shared" ref="G20:H27" si="3">I20+K20+M20+O20</f>
        <v>1716117.1</v>
      </c>
      <c r="H20" s="149">
        <f t="shared" si="3"/>
        <v>547217.9</v>
      </c>
      <c r="I20" s="149">
        <f t="shared" ref="I20:P20" si="4">SUM(I21:I27)</f>
        <v>665436.20000000007</v>
      </c>
      <c r="J20" s="149">
        <f t="shared" si="4"/>
        <v>356249</v>
      </c>
      <c r="K20" s="149">
        <f t="shared" si="4"/>
        <v>0</v>
      </c>
      <c r="L20" s="149">
        <f t="shared" si="4"/>
        <v>0</v>
      </c>
      <c r="M20" s="149">
        <f t="shared" si="4"/>
        <v>505024.6</v>
      </c>
      <c r="N20" s="149">
        <f t="shared" si="4"/>
        <v>113018</v>
      </c>
      <c r="O20" s="149">
        <f t="shared" si="4"/>
        <v>545656.30000000005</v>
      </c>
      <c r="P20" s="149">
        <f t="shared" si="4"/>
        <v>77950.899999999994</v>
      </c>
      <c r="Q20" s="439" t="s">
        <v>117</v>
      </c>
      <c r="R20" s="440"/>
      <c r="S20" s="22"/>
      <c r="T20" s="12"/>
      <c r="U20" s="12"/>
      <c r="V20" s="12"/>
      <c r="W20" s="12"/>
      <c r="X20" s="12"/>
      <c r="Y20" s="12"/>
    </row>
    <row r="21" spans="1:25" ht="31.5" customHeight="1" x14ac:dyDescent="0.3">
      <c r="A21" s="409"/>
      <c r="B21" s="405"/>
      <c r="C21" s="405"/>
      <c r="D21" s="422"/>
      <c r="E21" s="422"/>
      <c r="F21" s="138" t="s">
        <v>22</v>
      </c>
      <c r="G21" s="149">
        <f>I21+K21+M21+O21</f>
        <v>233712.5</v>
      </c>
      <c r="H21" s="149">
        <f>J21+L21+N21+P21</f>
        <v>206542.9</v>
      </c>
      <c r="I21" s="149">
        <f t="shared" ref="I21:J23" si="5">I29+I37</f>
        <v>99252.6</v>
      </c>
      <c r="J21" s="149">
        <f t="shared" si="5"/>
        <v>72083</v>
      </c>
      <c r="K21" s="149">
        <f t="shared" ref="K21:P22" si="6">K29+K37</f>
        <v>0</v>
      </c>
      <c r="L21" s="149">
        <f>L29+L37</f>
        <v>0</v>
      </c>
      <c r="M21" s="149">
        <f>M29+M37</f>
        <v>56509</v>
      </c>
      <c r="N21" s="149">
        <f>N29+N37</f>
        <v>56509</v>
      </c>
      <c r="O21" s="149">
        <f t="shared" si="6"/>
        <v>77950.899999999994</v>
      </c>
      <c r="P21" s="149">
        <f>P29+P37</f>
        <v>77950.899999999994</v>
      </c>
      <c r="Q21" s="441"/>
      <c r="R21" s="442"/>
      <c r="S21" s="22"/>
      <c r="T21" s="12"/>
      <c r="U21" s="12"/>
      <c r="V21" s="12"/>
      <c r="W21" s="12"/>
      <c r="X21" s="12"/>
      <c r="Y21" s="12"/>
    </row>
    <row r="22" spans="1:25" ht="31.5" customHeight="1" x14ac:dyDescent="0.3">
      <c r="A22" s="409"/>
      <c r="B22" s="405"/>
      <c r="C22" s="405"/>
      <c r="D22" s="422" t="s">
        <v>182</v>
      </c>
      <c r="E22" s="422" t="s">
        <v>182</v>
      </c>
      <c r="F22" s="138" t="s">
        <v>23</v>
      </c>
      <c r="G22" s="149">
        <f t="shared" si="3"/>
        <v>248228.5</v>
      </c>
      <c r="H22" s="149">
        <f t="shared" si="3"/>
        <v>128592</v>
      </c>
      <c r="I22" s="149">
        <f t="shared" si="5"/>
        <v>95525</v>
      </c>
      <c r="J22" s="149">
        <f t="shared" si="5"/>
        <v>72083</v>
      </c>
      <c r="K22" s="149">
        <f t="shared" si="6"/>
        <v>0</v>
      </c>
      <c r="L22" s="149">
        <f>L30+L38</f>
        <v>0</v>
      </c>
      <c r="M22" s="149">
        <f>M30+M38</f>
        <v>74752.600000000006</v>
      </c>
      <c r="N22" s="149">
        <f t="shared" ref="N22:N25" si="7">N30+N38</f>
        <v>56509</v>
      </c>
      <c r="O22" s="149">
        <f t="shared" si="6"/>
        <v>77950.899999999994</v>
      </c>
      <c r="P22" s="149">
        <f t="shared" si="6"/>
        <v>0</v>
      </c>
      <c r="Q22" s="441"/>
      <c r="R22" s="442"/>
      <c r="S22" s="22"/>
      <c r="T22" s="12"/>
      <c r="U22" s="12"/>
      <c r="V22" s="12"/>
      <c r="W22" s="12"/>
      <c r="X22" s="12"/>
      <c r="Y22" s="12"/>
    </row>
    <row r="23" spans="1:25" ht="31.5" customHeight="1" x14ac:dyDescent="0.3">
      <c r="A23" s="409"/>
      <c r="B23" s="405"/>
      <c r="C23" s="405"/>
      <c r="D23" s="422" t="s">
        <v>182</v>
      </c>
      <c r="E23" s="422" t="s">
        <v>182</v>
      </c>
      <c r="F23" s="138" t="s">
        <v>24</v>
      </c>
      <c r="G23" s="149">
        <f>I23+K23+M23+O23</f>
        <v>248228.5</v>
      </c>
      <c r="H23" s="149">
        <f t="shared" si="3"/>
        <v>72083</v>
      </c>
      <c r="I23" s="149">
        <f t="shared" si="5"/>
        <v>95525</v>
      </c>
      <c r="J23" s="149">
        <f t="shared" si="5"/>
        <v>72083</v>
      </c>
      <c r="K23" s="149">
        <f t="shared" ref="I23:P27" si="8">K31+K39</f>
        <v>0</v>
      </c>
      <c r="L23" s="149">
        <f t="shared" si="8"/>
        <v>0</v>
      </c>
      <c r="M23" s="149">
        <f t="shared" si="8"/>
        <v>74752.600000000006</v>
      </c>
      <c r="N23" s="149">
        <f t="shared" si="7"/>
        <v>0</v>
      </c>
      <c r="O23" s="149">
        <f t="shared" si="8"/>
        <v>77950.899999999994</v>
      </c>
      <c r="P23" s="149">
        <f t="shared" si="8"/>
        <v>0</v>
      </c>
      <c r="Q23" s="441"/>
      <c r="R23" s="442"/>
      <c r="S23" s="22"/>
      <c r="T23" s="12"/>
      <c r="U23" s="12"/>
      <c r="V23" s="12"/>
      <c r="W23" s="12"/>
      <c r="X23" s="12"/>
      <c r="Y23" s="12"/>
    </row>
    <row r="24" spans="1:25" ht="31.5" customHeight="1" x14ac:dyDescent="0.3">
      <c r="A24" s="409"/>
      <c r="B24" s="405"/>
      <c r="C24" s="405"/>
      <c r="D24" s="422" t="s">
        <v>182</v>
      </c>
      <c r="E24" s="422" t="s">
        <v>182</v>
      </c>
      <c r="F24" s="138" t="s">
        <v>25</v>
      </c>
      <c r="G24" s="149">
        <f>I24+K24+M24+O24</f>
        <v>246486.9</v>
      </c>
      <c r="H24" s="149">
        <f t="shared" si="3"/>
        <v>70000</v>
      </c>
      <c r="I24" s="149">
        <f t="shared" si="8"/>
        <v>93783.400000000009</v>
      </c>
      <c r="J24" s="149">
        <f>J32+J40</f>
        <v>70000</v>
      </c>
      <c r="K24" s="149">
        <f t="shared" si="8"/>
        <v>0</v>
      </c>
      <c r="L24" s="149">
        <f t="shared" si="8"/>
        <v>0</v>
      </c>
      <c r="M24" s="149">
        <f t="shared" si="8"/>
        <v>74752.600000000006</v>
      </c>
      <c r="N24" s="149">
        <f t="shared" si="7"/>
        <v>0</v>
      </c>
      <c r="O24" s="149">
        <f t="shared" si="8"/>
        <v>77950.899999999994</v>
      </c>
      <c r="P24" s="149">
        <f t="shared" si="8"/>
        <v>0</v>
      </c>
      <c r="Q24" s="441"/>
      <c r="R24" s="442"/>
      <c r="S24" s="22"/>
      <c r="T24" s="12"/>
      <c r="U24" s="12"/>
      <c r="V24" s="12"/>
      <c r="W24" s="12"/>
      <c r="X24" s="12"/>
      <c r="Y24" s="12"/>
    </row>
    <row r="25" spans="1:25" ht="31.5" customHeight="1" x14ac:dyDescent="0.3">
      <c r="A25" s="409"/>
      <c r="B25" s="405"/>
      <c r="C25" s="405"/>
      <c r="D25" s="422" t="s">
        <v>182</v>
      </c>
      <c r="E25" s="422" t="s">
        <v>182</v>
      </c>
      <c r="F25" s="138" t="s">
        <v>26</v>
      </c>
      <c r="G25" s="149">
        <f>I25+K25+M25+O25</f>
        <v>246486.9</v>
      </c>
      <c r="H25" s="149">
        <f t="shared" si="3"/>
        <v>70000</v>
      </c>
      <c r="I25" s="149">
        <f t="shared" si="8"/>
        <v>93783.400000000009</v>
      </c>
      <c r="J25" s="149">
        <f>J33+J41</f>
        <v>70000</v>
      </c>
      <c r="K25" s="149">
        <f t="shared" si="8"/>
        <v>0</v>
      </c>
      <c r="L25" s="149">
        <f t="shared" si="8"/>
        <v>0</v>
      </c>
      <c r="M25" s="149">
        <f t="shared" si="8"/>
        <v>74752.600000000006</v>
      </c>
      <c r="N25" s="149">
        <f t="shared" si="7"/>
        <v>0</v>
      </c>
      <c r="O25" s="149">
        <f t="shared" si="8"/>
        <v>77950.899999999994</v>
      </c>
      <c r="P25" s="149">
        <f t="shared" si="8"/>
        <v>0</v>
      </c>
      <c r="Q25" s="441"/>
      <c r="R25" s="442"/>
      <c r="S25" s="22"/>
      <c r="T25" s="12"/>
      <c r="U25" s="12"/>
      <c r="V25" s="12"/>
      <c r="W25" s="12"/>
      <c r="X25" s="12"/>
      <c r="Y25" s="12"/>
    </row>
    <row r="26" spans="1:25" ht="31.5" customHeight="1" x14ac:dyDescent="0.3">
      <c r="A26" s="409"/>
      <c r="B26" s="405"/>
      <c r="C26" s="405"/>
      <c r="D26" s="422" t="s">
        <v>182</v>
      </c>
      <c r="E26" s="422" t="s">
        <v>182</v>
      </c>
      <c r="F26" s="138" t="s">
        <v>41</v>
      </c>
      <c r="G26" s="149">
        <f>I26+K26+M26+O26</f>
        <v>246486.9</v>
      </c>
      <c r="H26" s="149">
        <f t="shared" si="3"/>
        <v>0</v>
      </c>
      <c r="I26" s="149">
        <f t="shared" si="8"/>
        <v>93783.400000000009</v>
      </c>
      <c r="J26" s="149">
        <f t="shared" si="8"/>
        <v>0</v>
      </c>
      <c r="K26" s="149">
        <f t="shared" si="8"/>
        <v>0</v>
      </c>
      <c r="L26" s="149">
        <f t="shared" si="8"/>
        <v>0</v>
      </c>
      <c r="M26" s="149">
        <f t="shared" si="8"/>
        <v>74752.600000000006</v>
      </c>
      <c r="N26" s="149">
        <f t="shared" si="8"/>
        <v>0</v>
      </c>
      <c r="O26" s="149">
        <f t="shared" si="8"/>
        <v>77950.899999999994</v>
      </c>
      <c r="P26" s="149">
        <f t="shared" si="8"/>
        <v>0</v>
      </c>
      <c r="Q26" s="441"/>
      <c r="R26" s="442"/>
      <c r="S26" s="22"/>
      <c r="T26" s="12"/>
      <c r="U26" s="12"/>
      <c r="V26" s="12"/>
      <c r="W26" s="12"/>
      <c r="X26" s="12"/>
      <c r="Y26" s="12"/>
    </row>
    <row r="27" spans="1:25" ht="31.5" customHeight="1" x14ac:dyDescent="0.3">
      <c r="A27" s="409"/>
      <c r="B27" s="405"/>
      <c r="C27" s="405"/>
      <c r="D27" s="422" t="s">
        <v>182</v>
      </c>
      <c r="E27" s="422" t="s">
        <v>182</v>
      </c>
      <c r="F27" s="138" t="s">
        <v>28</v>
      </c>
      <c r="G27" s="149">
        <f>I27+K27+M27+O27</f>
        <v>246486.9</v>
      </c>
      <c r="H27" s="149">
        <f t="shared" si="3"/>
        <v>0</v>
      </c>
      <c r="I27" s="149">
        <f>I35+I43</f>
        <v>93783.400000000009</v>
      </c>
      <c r="J27" s="149">
        <f t="shared" si="8"/>
        <v>0</v>
      </c>
      <c r="K27" s="149">
        <f t="shared" si="8"/>
        <v>0</v>
      </c>
      <c r="L27" s="149">
        <f t="shared" si="8"/>
        <v>0</v>
      </c>
      <c r="M27" s="149">
        <f t="shared" si="8"/>
        <v>74752.600000000006</v>
      </c>
      <c r="N27" s="149">
        <f t="shared" si="8"/>
        <v>0</v>
      </c>
      <c r="O27" s="149">
        <f t="shared" si="8"/>
        <v>77950.899999999994</v>
      </c>
      <c r="P27" s="149">
        <f t="shared" si="8"/>
        <v>0</v>
      </c>
      <c r="Q27" s="441"/>
      <c r="R27" s="442"/>
      <c r="S27" s="22"/>
      <c r="T27" s="12"/>
      <c r="U27" s="12"/>
      <c r="V27" s="12"/>
      <c r="W27" s="12"/>
      <c r="X27" s="12"/>
      <c r="Y27" s="12"/>
    </row>
    <row r="28" spans="1:25" s="159" customFormat="1" x14ac:dyDescent="0.3">
      <c r="A28" s="409"/>
      <c r="B28" s="404" t="s">
        <v>252</v>
      </c>
      <c r="C28" s="404" t="s">
        <v>71</v>
      </c>
      <c r="D28" s="421" t="s">
        <v>181</v>
      </c>
      <c r="E28" s="421" t="s">
        <v>686</v>
      </c>
      <c r="F28" s="138" t="s">
        <v>112</v>
      </c>
      <c r="G28" s="149">
        <f t="shared" ref="G28:H36" si="9">I28+K28+M28+O28</f>
        <v>1340043.7</v>
      </c>
      <c r="H28" s="149">
        <f t="shared" si="9"/>
        <v>430513.4</v>
      </c>
      <c r="I28" s="149">
        <f t="shared" ref="I28:P28" si="10">SUM(I29:I35)</f>
        <v>548764.9</v>
      </c>
      <c r="J28" s="149">
        <f t="shared" si="10"/>
        <v>286876.79999999999</v>
      </c>
      <c r="K28" s="149">
        <f t="shared" si="10"/>
        <v>0</v>
      </c>
      <c r="L28" s="149">
        <f t="shared" si="10"/>
        <v>0</v>
      </c>
      <c r="M28" s="149">
        <f t="shared" si="10"/>
        <v>412515.8</v>
      </c>
      <c r="N28" s="149">
        <f t="shared" si="10"/>
        <v>89527.6</v>
      </c>
      <c r="O28" s="149">
        <f t="shared" si="10"/>
        <v>378763</v>
      </c>
      <c r="P28" s="149">
        <f t="shared" si="10"/>
        <v>54109</v>
      </c>
      <c r="Q28" s="439" t="s">
        <v>7</v>
      </c>
      <c r="R28" s="440"/>
      <c r="S28" s="22"/>
      <c r="T28" s="158"/>
      <c r="U28" s="158"/>
      <c r="V28" s="158"/>
      <c r="W28" s="158"/>
      <c r="X28" s="158"/>
      <c r="Y28" s="158"/>
    </row>
    <row r="29" spans="1:25" s="159" customFormat="1" x14ac:dyDescent="0.3">
      <c r="A29" s="409"/>
      <c r="B29" s="405"/>
      <c r="C29" s="405"/>
      <c r="D29" s="422"/>
      <c r="E29" s="422"/>
      <c r="F29" s="138" t="s">
        <v>22</v>
      </c>
      <c r="G29" s="149">
        <v>173232.1</v>
      </c>
      <c r="H29" s="149">
        <v>54109</v>
      </c>
      <c r="I29" s="149">
        <v>74359.3</v>
      </c>
      <c r="J29" s="149">
        <v>55625.599999999999</v>
      </c>
      <c r="K29" s="149">
        <v>0</v>
      </c>
      <c r="L29" s="149">
        <v>0</v>
      </c>
      <c r="M29" s="149">
        <v>44763.8</v>
      </c>
      <c r="N29" s="149">
        <v>44763.8</v>
      </c>
      <c r="O29" s="149">
        <v>54109</v>
      </c>
      <c r="P29" s="149">
        <v>54109</v>
      </c>
      <c r="Q29" s="441"/>
      <c r="R29" s="442"/>
      <c r="S29" s="22"/>
      <c r="T29" s="158"/>
      <c r="U29" s="158"/>
      <c r="V29" s="158"/>
      <c r="W29" s="158"/>
      <c r="X29" s="158"/>
      <c r="Y29" s="158"/>
    </row>
    <row r="30" spans="1:25" s="159" customFormat="1" ht="15" customHeight="1" x14ac:dyDescent="0.3">
      <c r="A30" s="409"/>
      <c r="B30" s="405"/>
      <c r="C30" s="405"/>
      <c r="D30" s="422" t="s">
        <v>182</v>
      </c>
      <c r="E30" s="422" t="s">
        <v>182</v>
      </c>
      <c r="F30" s="138" t="s">
        <v>23</v>
      </c>
      <c r="G30" s="149">
        <v>194468.6</v>
      </c>
      <c r="H30" s="149">
        <v>0</v>
      </c>
      <c r="I30" s="149">
        <v>79067.600000000006</v>
      </c>
      <c r="J30" s="149">
        <v>55625.599999999999</v>
      </c>
      <c r="K30" s="149">
        <v>0</v>
      </c>
      <c r="L30" s="149">
        <v>0</v>
      </c>
      <c r="M30" s="149">
        <v>61292</v>
      </c>
      <c r="N30" s="149">
        <v>44763.8</v>
      </c>
      <c r="O30" s="149">
        <v>54109</v>
      </c>
      <c r="P30" s="149">
        <v>0</v>
      </c>
      <c r="Q30" s="441"/>
      <c r="R30" s="442"/>
      <c r="S30" s="22"/>
      <c r="T30" s="158"/>
      <c r="U30" s="158"/>
      <c r="V30" s="158"/>
      <c r="W30" s="158"/>
      <c r="X30" s="158"/>
      <c r="Y30" s="158"/>
    </row>
    <row r="31" spans="1:25" s="159" customFormat="1" ht="15" customHeight="1" x14ac:dyDescent="0.3">
      <c r="A31" s="409"/>
      <c r="B31" s="405"/>
      <c r="C31" s="405"/>
      <c r="D31" s="422" t="s">
        <v>182</v>
      </c>
      <c r="E31" s="422" t="s">
        <v>182</v>
      </c>
      <c r="F31" s="138" t="s">
        <v>24</v>
      </c>
      <c r="G31" s="149">
        <v>194468.6</v>
      </c>
      <c r="H31" s="149">
        <v>0</v>
      </c>
      <c r="I31" s="149">
        <v>79067.600000000006</v>
      </c>
      <c r="J31" s="149">
        <v>55625.599999999999</v>
      </c>
      <c r="K31" s="149">
        <v>0</v>
      </c>
      <c r="L31" s="149">
        <v>0</v>
      </c>
      <c r="M31" s="149">
        <v>61292</v>
      </c>
      <c r="N31" s="149">
        <v>0</v>
      </c>
      <c r="O31" s="149">
        <v>54109</v>
      </c>
      <c r="P31" s="149">
        <v>0</v>
      </c>
      <c r="Q31" s="441"/>
      <c r="R31" s="442"/>
      <c r="S31" s="22"/>
      <c r="T31" s="158"/>
      <c r="U31" s="158"/>
      <c r="V31" s="158"/>
      <c r="W31" s="158"/>
      <c r="X31" s="158"/>
      <c r="Y31" s="158"/>
    </row>
    <row r="32" spans="1:25" s="159" customFormat="1" ht="15" customHeight="1" x14ac:dyDescent="0.3">
      <c r="A32" s="409"/>
      <c r="B32" s="405"/>
      <c r="C32" s="405"/>
      <c r="D32" s="422" t="s">
        <v>182</v>
      </c>
      <c r="E32" s="422" t="s">
        <v>182</v>
      </c>
      <c r="F32" s="138" t="s">
        <v>25</v>
      </c>
      <c r="G32" s="149">
        <v>194468.6</v>
      </c>
      <c r="H32" s="149">
        <v>0</v>
      </c>
      <c r="I32" s="149">
        <v>79067.600000000006</v>
      </c>
      <c r="J32" s="149">
        <v>60000</v>
      </c>
      <c r="K32" s="149">
        <v>0</v>
      </c>
      <c r="L32" s="149">
        <v>0</v>
      </c>
      <c r="M32" s="149">
        <v>61292</v>
      </c>
      <c r="N32" s="149">
        <v>0</v>
      </c>
      <c r="O32" s="149">
        <v>54109</v>
      </c>
      <c r="P32" s="149">
        <v>0</v>
      </c>
      <c r="Q32" s="441"/>
      <c r="R32" s="442"/>
      <c r="S32" s="22"/>
      <c r="T32" s="158"/>
      <c r="U32" s="158"/>
      <c r="V32" s="158"/>
      <c r="W32" s="158"/>
      <c r="X32" s="158"/>
      <c r="Y32" s="158"/>
    </row>
    <row r="33" spans="1:25" s="159" customFormat="1" ht="15" customHeight="1" x14ac:dyDescent="0.3">
      <c r="A33" s="409"/>
      <c r="B33" s="405"/>
      <c r="C33" s="405"/>
      <c r="D33" s="422" t="s">
        <v>182</v>
      </c>
      <c r="E33" s="422" t="s">
        <v>182</v>
      </c>
      <c r="F33" s="138" t="s">
        <v>26</v>
      </c>
      <c r="G33" s="149">
        <v>194468.6</v>
      </c>
      <c r="H33" s="149">
        <v>0</v>
      </c>
      <c r="I33" s="149">
        <v>79067.600000000006</v>
      </c>
      <c r="J33" s="149">
        <v>60000</v>
      </c>
      <c r="K33" s="149">
        <v>0</v>
      </c>
      <c r="L33" s="149">
        <v>0</v>
      </c>
      <c r="M33" s="149">
        <v>61292</v>
      </c>
      <c r="N33" s="149">
        <v>0</v>
      </c>
      <c r="O33" s="149">
        <v>54109</v>
      </c>
      <c r="P33" s="149">
        <v>0</v>
      </c>
      <c r="Q33" s="441"/>
      <c r="R33" s="442"/>
      <c r="S33" s="22"/>
      <c r="T33" s="158"/>
      <c r="U33" s="158"/>
      <c r="V33" s="158"/>
      <c r="W33" s="158"/>
      <c r="X33" s="158"/>
      <c r="Y33" s="158"/>
    </row>
    <row r="34" spans="1:25" s="159" customFormat="1" ht="15" customHeight="1" x14ac:dyDescent="0.3">
      <c r="A34" s="409"/>
      <c r="B34" s="405"/>
      <c r="C34" s="405"/>
      <c r="D34" s="422" t="s">
        <v>182</v>
      </c>
      <c r="E34" s="422" t="s">
        <v>182</v>
      </c>
      <c r="F34" s="138" t="s">
        <v>41</v>
      </c>
      <c r="G34" s="149">
        <v>194468.6</v>
      </c>
      <c r="H34" s="149">
        <v>0</v>
      </c>
      <c r="I34" s="149">
        <v>79067.600000000006</v>
      </c>
      <c r="J34" s="149">
        <v>0</v>
      </c>
      <c r="K34" s="149">
        <v>0</v>
      </c>
      <c r="L34" s="149">
        <v>0</v>
      </c>
      <c r="M34" s="149">
        <v>61292</v>
      </c>
      <c r="N34" s="149">
        <v>0</v>
      </c>
      <c r="O34" s="149">
        <v>54109</v>
      </c>
      <c r="P34" s="149">
        <v>0</v>
      </c>
      <c r="Q34" s="441"/>
      <c r="R34" s="442"/>
      <c r="S34" s="22"/>
      <c r="T34" s="158"/>
      <c r="U34" s="158"/>
      <c r="V34" s="158"/>
      <c r="W34" s="158"/>
      <c r="X34" s="158"/>
      <c r="Y34" s="158"/>
    </row>
    <row r="35" spans="1:25" s="159" customFormat="1" ht="15" customHeight="1" x14ac:dyDescent="0.3">
      <c r="A35" s="409"/>
      <c r="B35" s="405"/>
      <c r="C35" s="405"/>
      <c r="D35" s="422" t="s">
        <v>182</v>
      </c>
      <c r="E35" s="422" t="s">
        <v>182</v>
      </c>
      <c r="F35" s="138" t="s">
        <v>28</v>
      </c>
      <c r="G35" s="149">
        <v>194468.6</v>
      </c>
      <c r="H35" s="149">
        <v>0</v>
      </c>
      <c r="I35" s="149">
        <v>79067.600000000006</v>
      </c>
      <c r="J35" s="149">
        <v>0</v>
      </c>
      <c r="K35" s="149">
        <v>0</v>
      </c>
      <c r="L35" s="149">
        <v>0</v>
      </c>
      <c r="M35" s="149">
        <v>61292</v>
      </c>
      <c r="N35" s="149">
        <v>0</v>
      </c>
      <c r="O35" s="149">
        <v>54109</v>
      </c>
      <c r="P35" s="149">
        <v>0</v>
      </c>
      <c r="Q35" s="441"/>
      <c r="R35" s="442"/>
      <c r="S35" s="22"/>
      <c r="T35" s="158"/>
      <c r="U35" s="158"/>
      <c r="V35" s="158"/>
      <c r="W35" s="158"/>
      <c r="X35" s="158"/>
      <c r="Y35" s="158"/>
    </row>
    <row r="36" spans="1:25" s="159" customFormat="1" ht="15" customHeight="1" x14ac:dyDescent="0.3">
      <c r="A36" s="409"/>
      <c r="B36" s="404" t="s">
        <v>253</v>
      </c>
      <c r="C36" s="404" t="s">
        <v>71</v>
      </c>
      <c r="D36" s="421" t="s">
        <v>181</v>
      </c>
      <c r="E36" s="421" t="s">
        <v>686</v>
      </c>
      <c r="F36" s="138" t="s">
        <v>112</v>
      </c>
      <c r="G36" s="149">
        <f t="shared" si="9"/>
        <v>376073.4</v>
      </c>
      <c r="H36" s="149">
        <f t="shared" si="9"/>
        <v>116704.5</v>
      </c>
      <c r="I36" s="149">
        <f t="shared" ref="I36:P36" si="11">SUM(I37:I43)</f>
        <v>116671.3</v>
      </c>
      <c r="J36" s="149">
        <f t="shared" si="11"/>
        <v>69372.200000000012</v>
      </c>
      <c r="K36" s="149">
        <f t="shared" si="11"/>
        <v>0</v>
      </c>
      <c r="L36" s="149">
        <f t="shared" si="11"/>
        <v>0</v>
      </c>
      <c r="M36" s="149">
        <f t="shared" si="11"/>
        <v>92508.800000000017</v>
      </c>
      <c r="N36" s="149">
        <f t="shared" si="11"/>
        <v>23490.400000000001</v>
      </c>
      <c r="O36" s="149">
        <f t="shared" si="11"/>
        <v>166893.29999999999</v>
      </c>
      <c r="P36" s="149">
        <f t="shared" si="11"/>
        <v>23841.9</v>
      </c>
      <c r="Q36" s="439" t="s">
        <v>242</v>
      </c>
      <c r="R36" s="440"/>
      <c r="S36" s="22"/>
      <c r="T36" s="158"/>
      <c r="U36" s="158"/>
      <c r="V36" s="158"/>
      <c r="W36" s="158"/>
      <c r="X36" s="158"/>
      <c r="Y36" s="158"/>
    </row>
    <row r="37" spans="1:25" s="159" customFormat="1" x14ac:dyDescent="0.3">
      <c r="A37" s="409"/>
      <c r="B37" s="405"/>
      <c r="C37" s="405"/>
      <c r="D37" s="422"/>
      <c r="E37" s="422"/>
      <c r="F37" s="138" t="s">
        <v>22</v>
      </c>
      <c r="G37" s="149">
        <v>60480.4</v>
      </c>
      <c r="H37" s="149">
        <v>23841.9</v>
      </c>
      <c r="I37" s="149">
        <v>24893.3</v>
      </c>
      <c r="J37" s="149">
        <v>16457.400000000001</v>
      </c>
      <c r="K37" s="149">
        <v>0</v>
      </c>
      <c r="L37" s="149">
        <v>0</v>
      </c>
      <c r="M37" s="149">
        <v>11745.2</v>
      </c>
      <c r="N37" s="149">
        <v>11745.2</v>
      </c>
      <c r="O37" s="149">
        <v>23841.9</v>
      </c>
      <c r="P37" s="149">
        <v>23841.9</v>
      </c>
      <c r="Q37" s="441"/>
      <c r="R37" s="442"/>
      <c r="S37" s="22"/>
      <c r="T37" s="158"/>
      <c r="U37" s="158"/>
      <c r="V37" s="158"/>
      <c r="W37" s="158"/>
      <c r="X37" s="158"/>
      <c r="Y37" s="158"/>
    </row>
    <row r="38" spans="1:25" s="159" customFormat="1" x14ac:dyDescent="0.3">
      <c r="A38" s="409"/>
      <c r="B38" s="405"/>
      <c r="C38" s="405"/>
      <c r="D38" s="422" t="s">
        <v>182</v>
      </c>
      <c r="E38" s="422" t="s">
        <v>182</v>
      </c>
      <c r="F38" s="138" t="s">
        <v>23</v>
      </c>
      <c r="G38" s="149">
        <v>52018.3</v>
      </c>
      <c r="H38" s="149">
        <v>0</v>
      </c>
      <c r="I38" s="149">
        <v>16457.400000000001</v>
      </c>
      <c r="J38" s="149">
        <v>16457.400000000001</v>
      </c>
      <c r="K38" s="149">
        <v>0</v>
      </c>
      <c r="L38" s="149">
        <v>0</v>
      </c>
      <c r="M38" s="149">
        <v>13460.6</v>
      </c>
      <c r="N38" s="149">
        <v>11745.2</v>
      </c>
      <c r="O38" s="149">
        <v>23841.9</v>
      </c>
      <c r="P38" s="149">
        <v>0</v>
      </c>
      <c r="Q38" s="441"/>
      <c r="R38" s="442"/>
      <c r="S38" s="22"/>
      <c r="T38" s="158"/>
      <c r="U38" s="158"/>
      <c r="V38" s="158"/>
      <c r="W38" s="158"/>
      <c r="X38" s="158"/>
      <c r="Y38" s="158"/>
    </row>
    <row r="39" spans="1:25" s="159" customFormat="1" x14ac:dyDescent="0.3">
      <c r="A39" s="409"/>
      <c r="B39" s="405"/>
      <c r="C39" s="405"/>
      <c r="D39" s="422" t="s">
        <v>182</v>
      </c>
      <c r="E39" s="422" t="s">
        <v>182</v>
      </c>
      <c r="F39" s="138" t="s">
        <v>24</v>
      </c>
      <c r="G39" s="149">
        <v>52018.3</v>
      </c>
      <c r="H39" s="149">
        <v>0</v>
      </c>
      <c r="I39" s="149">
        <v>16457.400000000001</v>
      </c>
      <c r="J39" s="149">
        <v>16457.400000000001</v>
      </c>
      <c r="K39" s="149">
        <v>0</v>
      </c>
      <c r="L39" s="149">
        <v>0</v>
      </c>
      <c r="M39" s="149">
        <v>13460.6</v>
      </c>
      <c r="N39" s="149">
        <v>0</v>
      </c>
      <c r="O39" s="149">
        <v>23841.9</v>
      </c>
      <c r="P39" s="149">
        <v>0</v>
      </c>
      <c r="Q39" s="441"/>
      <c r="R39" s="442"/>
      <c r="S39" s="22"/>
      <c r="T39" s="158"/>
      <c r="U39" s="158"/>
      <c r="V39" s="158"/>
      <c r="W39" s="158"/>
      <c r="X39" s="158"/>
      <c r="Y39" s="158"/>
    </row>
    <row r="40" spans="1:25" s="159" customFormat="1" x14ac:dyDescent="0.3">
      <c r="A40" s="409"/>
      <c r="B40" s="405"/>
      <c r="C40" s="405"/>
      <c r="D40" s="422" t="s">
        <v>182</v>
      </c>
      <c r="E40" s="422" t="s">
        <v>182</v>
      </c>
      <c r="F40" s="138" t="s">
        <v>25</v>
      </c>
      <c r="G40" s="149">
        <v>52018.3</v>
      </c>
      <c r="H40" s="149">
        <v>0</v>
      </c>
      <c r="I40" s="149">
        <v>14715.8</v>
      </c>
      <c r="J40" s="149">
        <v>10000</v>
      </c>
      <c r="K40" s="149">
        <v>0</v>
      </c>
      <c r="L40" s="149">
        <v>0</v>
      </c>
      <c r="M40" s="149">
        <v>13460.6</v>
      </c>
      <c r="N40" s="149">
        <v>0</v>
      </c>
      <c r="O40" s="149">
        <v>23841.9</v>
      </c>
      <c r="P40" s="149">
        <v>0</v>
      </c>
      <c r="Q40" s="441"/>
      <c r="R40" s="442"/>
      <c r="S40" s="22"/>
      <c r="T40" s="158"/>
      <c r="U40" s="158"/>
      <c r="V40" s="158"/>
      <c r="W40" s="158"/>
      <c r="X40" s="158"/>
      <c r="Y40" s="158"/>
    </row>
    <row r="41" spans="1:25" s="159" customFormat="1" x14ac:dyDescent="0.3">
      <c r="A41" s="409"/>
      <c r="B41" s="405"/>
      <c r="C41" s="405"/>
      <c r="D41" s="422" t="s">
        <v>182</v>
      </c>
      <c r="E41" s="422" t="s">
        <v>182</v>
      </c>
      <c r="F41" s="138" t="s">
        <v>26</v>
      </c>
      <c r="G41" s="149">
        <v>52018.3</v>
      </c>
      <c r="H41" s="149">
        <v>0</v>
      </c>
      <c r="I41" s="149">
        <v>14715.8</v>
      </c>
      <c r="J41" s="149">
        <v>10000</v>
      </c>
      <c r="K41" s="149">
        <v>0</v>
      </c>
      <c r="L41" s="149">
        <v>0</v>
      </c>
      <c r="M41" s="149">
        <v>13460.6</v>
      </c>
      <c r="N41" s="149">
        <v>0</v>
      </c>
      <c r="O41" s="149">
        <v>23841.9</v>
      </c>
      <c r="P41" s="149">
        <v>0</v>
      </c>
      <c r="Q41" s="441"/>
      <c r="R41" s="442"/>
      <c r="S41" s="22"/>
      <c r="T41" s="158"/>
      <c r="U41" s="158"/>
      <c r="V41" s="158"/>
      <c r="W41" s="158"/>
      <c r="X41" s="158"/>
      <c r="Y41" s="158"/>
    </row>
    <row r="42" spans="1:25" s="159" customFormat="1" x14ac:dyDescent="0.3">
      <c r="A42" s="409"/>
      <c r="B42" s="405"/>
      <c r="C42" s="405"/>
      <c r="D42" s="422" t="s">
        <v>182</v>
      </c>
      <c r="E42" s="422" t="s">
        <v>182</v>
      </c>
      <c r="F42" s="138" t="s">
        <v>41</v>
      </c>
      <c r="G42" s="149">
        <v>52018.3</v>
      </c>
      <c r="H42" s="149">
        <v>0</v>
      </c>
      <c r="I42" s="149">
        <v>14715.8</v>
      </c>
      <c r="J42" s="149">
        <v>0</v>
      </c>
      <c r="K42" s="149">
        <v>0</v>
      </c>
      <c r="L42" s="149">
        <v>0</v>
      </c>
      <c r="M42" s="149">
        <v>13460.6</v>
      </c>
      <c r="N42" s="149">
        <v>0</v>
      </c>
      <c r="O42" s="149">
        <v>23841.9</v>
      </c>
      <c r="P42" s="149">
        <v>0</v>
      </c>
      <c r="Q42" s="441"/>
      <c r="R42" s="442"/>
      <c r="S42" s="22"/>
      <c r="T42" s="158"/>
      <c r="U42" s="158"/>
      <c r="V42" s="158"/>
      <c r="W42" s="158"/>
      <c r="X42" s="158"/>
      <c r="Y42" s="158"/>
    </row>
    <row r="43" spans="1:25" s="159" customFormat="1" x14ac:dyDescent="0.3">
      <c r="A43" s="409"/>
      <c r="B43" s="405"/>
      <c r="C43" s="405"/>
      <c r="D43" s="422" t="s">
        <v>182</v>
      </c>
      <c r="E43" s="422" t="s">
        <v>182</v>
      </c>
      <c r="F43" s="138" t="s">
        <v>28</v>
      </c>
      <c r="G43" s="149">
        <v>52018.3</v>
      </c>
      <c r="H43" s="149">
        <v>0</v>
      </c>
      <c r="I43" s="149">
        <v>14715.8</v>
      </c>
      <c r="J43" s="149">
        <v>0</v>
      </c>
      <c r="K43" s="149">
        <v>0</v>
      </c>
      <c r="L43" s="149">
        <v>0</v>
      </c>
      <c r="M43" s="149">
        <v>13460.6</v>
      </c>
      <c r="N43" s="149">
        <v>0</v>
      </c>
      <c r="O43" s="149">
        <v>23841.9</v>
      </c>
      <c r="P43" s="149">
        <v>0</v>
      </c>
      <c r="Q43" s="441"/>
      <c r="R43" s="442"/>
      <c r="S43" s="22"/>
      <c r="T43" s="158"/>
      <c r="U43" s="158"/>
      <c r="V43" s="158"/>
      <c r="W43" s="158"/>
      <c r="X43" s="158"/>
      <c r="Y43" s="158"/>
    </row>
    <row r="44" spans="1:25" ht="15" customHeight="1" x14ac:dyDescent="0.3">
      <c r="A44" s="408" t="s">
        <v>254</v>
      </c>
      <c r="B44" s="546" t="s">
        <v>690</v>
      </c>
      <c r="C44" s="404" t="s">
        <v>775</v>
      </c>
      <c r="D44" s="421" t="s">
        <v>181</v>
      </c>
      <c r="E44" s="421" t="s">
        <v>186</v>
      </c>
      <c r="F44" s="138" t="s">
        <v>112</v>
      </c>
      <c r="G44" s="149">
        <f t="shared" ref="G44:H51" si="12">I44+K44+M44+O44</f>
        <v>23128.500000000004</v>
      </c>
      <c r="H44" s="149">
        <f t="shared" si="12"/>
        <v>10262.099999999999</v>
      </c>
      <c r="I44" s="149">
        <f t="shared" ref="I44:P44" si="13">SUM(I45:I51)</f>
        <v>23128.500000000004</v>
      </c>
      <c r="J44" s="149">
        <f t="shared" si="13"/>
        <v>10262.099999999999</v>
      </c>
      <c r="K44" s="149">
        <f t="shared" si="13"/>
        <v>0</v>
      </c>
      <c r="L44" s="149">
        <f t="shared" si="13"/>
        <v>0</v>
      </c>
      <c r="M44" s="149">
        <f t="shared" si="13"/>
        <v>0</v>
      </c>
      <c r="N44" s="149">
        <f t="shared" si="13"/>
        <v>0</v>
      </c>
      <c r="O44" s="149">
        <f t="shared" si="13"/>
        <v>0</v>
      </c>
      <c r="P44" s="149">
        <f t="shared" si="13"/>
        <v>0</v>
      </c>
      <c r="Q44" s="439" t="s">
        <v>255</v>
      </c>
      <c r="R44" s="440"/>
      <c r="S44" s="22"/>
      <c r="T44" s="12"/>
      <c r="U44" s="12"/>
      <c r="V44" s="12"/>
      <c r="W44" s="12"/>
      <c r="X44" s="12"/>
      <c r="Y44" s="12"/>
    </row>
    <row r="45" spans="1:25" x14ac:dyDescent="0.3">
      <c r="A45" s="409"/>
      <c r="B45" s="547"/>
      <c r="C45" s="405"/>
      <c r="D45" s="422"/>
      <c r="E45" s="422"/>
      <c r="F45" s="138" t="s">
        <v>22</v>
      </c>
      <c r="G45" s="149">
        <f t="shared" si="12"/>
        <v>5200.7</v>
      </c>
      <c r="H45" s="149">
        <f>J45+L45+N45+P45</f>
        <v>4860.7</v>
      </c>
      <c r="I45" s="149">
        <f t="shared" ref="I45:P45" si="14">I53+I69</f>
        <v>5200.7</v>
      </c>
      <c r="J45" s="149">
        <f t="shared" si="14"/>
        <v>4860.7</v>
      </c>
      <c r="K45" s="149">
        <f t="shared" si="14"/>
        <v>0</v>
      </c>
      <c r="L45" s="149">
        <f t="shared" si="14"/>
        <v>0</v>
      </c>
      <c r="M45" s="149">
        <f t="shared" si="14"/>
        <v>0</v>
      </c>
      <c r="N45" s="149">
        <f t="shared" si="14"/>
        <v>0</v>
      </c>
      <c r="O45" s="149">
        <f t="shared" si="14"/>
        <v>0</v>
      </c>
      <c r="P45" s="149">
        <f t="shared" si="14"/>
        <v>0</v>
      </c>
      <c r="Q45" s="441"/>
      <c r="R45" s="442"/>
      <c r="S45" s="22"/>
      <c r="T45" s="12"/>
      <c r="U45" s="12"/>
      <c r="V45" s="12"/>
      <c r="W45" s="12"/>
      <c r="X45" s="12"/>
      <c r="Y45" s="12"/>
    </row>
    <row r="46" spans="1:25" x14ac:dyDescent="0.3">
      <c r="A46" s="409"/>
      <c r="B46" s="547"/>
      <c r="C46" s="405"/>
      <c r="D46" s="422" t="s">
        <v>182</v>
      </c>
      <c r="E46" s="422" t="s">
        <v>182</v>
      </c>
      <c r="F46" s="138" t="s">
        <v>23</v>
      </c>
      <c r="G46" s="149">
        <f t="shared" si="12"/>
        <v>4424.2999999999993</v>
      </c>
      <c r="H46" s="149">
        <f t="shared" si="12"/>
        <v>2700.7</v>
      </c>
      <c r="I46" s="149">
        <f t="shared" ref="I46:J51" si="15">I54+I70</f>
        <v>4424.2999999999993</v>
      </c>
      <c r="J46" s="149">
        <f t="shared" si="15"/>
        <v>2700.7</v>
      </c>
      <c r="K46" s="149">
        <f t="shared" ref="K46:P46" si="16">K54+K70</f>
        <v>0</v>
      </c>
      <c r="L46" s="149">
        <f t="shared" si="16"/>
        <v>0</v>
      </c>
      <c r="M46" s="149">
        <f t="shared" si="16"/>
        <v>0</v>
      </c>
      <c r="N46" s="149">
        <f t="shared" si="16"/>
        <v>0</v>
      </c>
      <c r="O46" s="149">
        <f t="shared" si="16"/>
        <v>0</v>
      </c>
      <c r="P46" s="149">
        <f t="shared" si="16"/>
        <v>0</v>
      </c>
      <c r="Q46" s="441"/>
      <c r="R46" s="442"/>
      <c r="S46" s="22"/>
      <c r="T46" s="12"/>
      <c r="U46" s="12"/>
      <c r="V46" s="12"/>
      <c r="W46" s="12"/>
      <c r="X46" s="12"/>
      <c r="Y46" s="12"/>
    </row>
    <row r="47" spans="1:25" x14ac:dyDescent="0.3">
      <c r="A47" s="409"/>
      <c r="B47" s="547"/>
      <c r="C47" s="405"/>
      <c r="D47" s="422" t="s">
        <v>182</v>
      </c>
      <c r="E47" s="422" t="s">
        <v>182</v>
      </c>
      <c r="F47" s="138" t="s">
        <v>24</v>
      </c>
      <c r="G47" s="149">
        <f t="shared" si="12"/>
        <v>2700.7</v>
      </c>
      <c r="H47" s="149">
        <f t="shared" si="12"/>
        <v>2700.7</v>
      </c>
      <c r="I47" s="149">
        <f t="shared" si="15"/>
        <v>2700.7</v>
      </c>
      <c r="J47" s="149">
        <f t="shared" si="15"/>
        <v>2700.7</v>
      </c>
      <c r="K47" s="149">
        <f t="shared" ref="K47:P47" si="17">K55+K71</f>
        <v>0</v>
      </c>
      <c r="L47" s="149">
        <f t="shared" si="17"/>
        <v>0</v>
      </c>
      <c r="M47" s="149">
        <f t="shared" si="17"/>
        <v>0</v>
      </c>
      <c r="N47" s="149">
        <f t="shared" si="17"/>
        <v>0</v>
      </c>
      <c r="O47" s="149">
        <f t="shared" si="17"/>
        <v>0</v>
      </c>
      <c r="P47" s="149">
        <f t="shared" si="17"/>
        <v>0</v>
      </c>
      <c r="Q47" s="441"/>
      <c r="R47" s="442"/>
      <c r="S47" s="22"/>
      <c r="T47" s="12"/>
      <c r="U47" s="12"/>
      <c r="V47" s="12"/>
      <c r="W47" s="12"/>
      <c r="X47" s="12"/>
      <c r="Y47" s="12"/>
    </row>
    <row r="48" spans="1:25" x14ac:dyDescent="0.3">
      <c r="A48" s="409"/>
      <c r="B48" s="547"/>
      <c r="C48" s="405"/>
      <c r="D48" s="422" t="s">
        <v>182</v>
      </c>
      <c r="E48" s="422" t="s">
        <v>182</v>
      </c>
      <c r="F48" s="138" t="s">
        <v>25</v>
      </c>
      <c r="G48" s="149">
        <f t="shared" si="12"/>
        <v>2700.7</v>
      </c>
      <c r="H48" s="149">
        <f t="shared" si="12"/>
        <v>0</v>
      </c>
      <c r="I48" s="149">
        <f t="shared" si="15"/>
        <v>2700.7</v>
      </c>
      <c r="J48" s="149">
        <f t="shared" si="15"/>
        <v>0</v>
      </c>
      <c r="K48" s="149">
        <f t="shared" ref="K48:P48" si="18">K56+K72</f>
        <v>0</v>
      </c>
      <c r="L48" s="149">
        <f t="shared" si="18"/>
        <v>0</v>
      </c>
      <c r="M48" s="149">
        <f t="shared" si="18"/>
        <v>0</v>
      </c>
      <c r="N48" s="149">
        <f t="shared" si="18"/>
        <v>0</v>
      </c>
      <c r="O48" s="149">
        <f t="shared" si="18"/>
        <v>0</v>
      </c>
      <c r="P48" s="149">
        <f t="shared" si="18"/>
        <v>0</v>
      </c>
      <c r="Q48" s="441"/>
      <c r="R48" s="442"/>
      <c r="S48" s="22"/>
      <c r="T48" s="12"/>
      <c r="U48" s="12"/>
      <c r="V48" s="12"/>
      <c r="W48" s="12"/>
      <c r="X48" s="12"/>
      <c r="Y48" s="12"/>
    </row>
    <row r="49" spans="1:25" x14ac:dyDescent="0.3">
      <c r="A49" s="409"/>
      <c r="B49" s="547"/>
      <c r="C49" s="405"/>
      <c r="D49" s="422" t="s">
        <v>182</v>
      </c>
      <c r="E49" s="422" t="s">
        <v>182</v>
      </c>
      <c r="F49" s="138" t="s">
        <v>26</v>
      </c>
      <c r="G49" s="149">
        <f t="shared" si="12"/>
        <v>2700.7</v>
      </c>
      <c r="H49" s="149">
        <f t="shared" si="12"/>
        <v>0</v>
      </c>
      <c r="I49" s="149">
        <f t="shared" si="15"/>
        <v>2700.7</v>
      </c>
      <c r="J49" s="149">
        <f t="shared" si="15"/>
        <v>0</v>
      </c>
      <c r="K49" s="149">
        <f t="shared" ref="K49:P49" si="19">K57+K73</f>
        <v>0</v>
      </c>
      <c r="L49" s="149">
        <f t="shared" si="19"/>
        <v>0</v>
      </c>
      <c r="M49" s="149">
        <f t="shared" si="19"/>
        <v>0</v>
      </c>
      <c r="N49" s="149">
        <f t="shared" si="19"/>
        <v>0</v>
      </c>
      <c r="O49" s="149">
        <f t="shared" si="19"/>
        <v>0</v>
      </c>
      <c r="P49" s="149">
        <f t="shared" si="19"/>
        <v>0</v>
      </c>
      <c r="Q49" s="441"/>
      <c r="R49" s="442"/>
      <c r="S49" s="22"/>
      <c r="T49" s="12"/>
      <c r="U49" s="12"/>
      <c r="V49" s="12"/>
      <c r="W49" s="12"/>
      <c r="X49" s="12"/>
      <c r="Y49" s="12"/>
    </row>
    <row r="50" spans="1:25" x14ac:dyDescent="0.3">
      <c r="A50" s="409"/>
      <c r="B50" s="547"/>
      <c r="C50" s="405"/>
      <c r="D50" s="422" t="s">
        <v>182</v>
      </c>
      <c r="E50" s="422" t="s">
        <v>182</v>
      </c>
      <c r="F50" s="138" t="s">
        <v>41</v>
      </c>
      <c r="G50" s="149">
        <f t="shared" si="12"/>
        <v>2700.7</v>
      </c>
      <c r="H50" s="149">
        <f t="shared" si="12"/>
        <v>0</v>
      </c>
      <c r="I50" s="149">
        <f t="shared" si="15"/>
        <v>2700.7</v>
      </c>
      <c r="J50" s="149">
        <f t="shared" si="15"/>
        <v>0</v>
      </c>
      <c r="K50" s="149">
        <f t="shared" ref="K50:P50" si="20">K58+K74</f>
        <v>0</v>
      </c>
      <c r="L50" s="149">
        <f t="shared" si="20"/>
        <v>0</v>
      </c>
      <c r="M50" s="149">
        <f t="shared" si="20"/>
        <v>0</v>
      </c>
      <c r="N50" s="149">
        <f t="shared" si="20"/>
        <v>0</v>
      </c>
      <c r="O50" s="149">
        <f t="shared" si="20"/>
        <v>0</v>
      </c>
      <c r="P50" s="149">
        <f t="shared" si="20"/>
        <v>0</v>
      </c>
      <c r="Q50" s="441"/>
      <c r="R50" s="442"/>
      <c r="S50" s="22"/>
      <c r="T50" s="12"/>
      <c r="U50" s="12"/>
      <c r="V50" s="12"/>
      <c r="W50" s="12"/>
      <c r="X50" s="12"/>
      <c r="Y50" s="12"/>
    </row>
    <row r="51" spans="1:25" x14ac:dyDescent="0.3">
      <c r="A51" s="409"/>
      <c r="B51" s="547"/>
      <c r="C51" s="405"/>
      <c r="D51" s="422" t="s">
        <v>182</v>
      </c>
      <c r="E51" s="422" t="s">
        <v>182</v>
      </c>
      <c r="F51" s="138" t="s">
        <v>28</v>
      </c>
      <c r="G51" s="149">
        <f t="shared" si="12"/>
        <v>2700.7</v>
      </c>
      <c r="H51" s="149">
        <f t="shared" si="12"/>
        <v>0</v>
      </c>
      <c r="I51" s="149">
        <f t="shared" si="15"/>
        <v>2700.7</v>
      </c>
      <c r="J51" s="149">
        <f t="shared" si="15"/>
        <v>0</v>
      </c>
      <c r="K51" s="149">
        <f t="shared" ref="K51:P51" si="21">K59+K75</f>
        <v>0</v>
      </c>
      <c r="L51" s="149">
        <f t="shared" si="21"/>
        <v>0</v>
      </c>
      <c r="M51" s="149">
        <f t="shared" si="21"/>
        <v>0</v>
      </c>
      <c r="N51" s="149">
        <f t="shared" si="21"/>
        <v>0</v>
      </c>
      <c r="O51" s="149">
        <f t="shared" si="21"/>
        <v>0</v>
      </c>
      <c r="P51" s="149">
        <f t="shared" si="21"/>
        <v>0</v>
      </c>
      <c r="Q51" s="441"/>
      <c r="R51" s="442"/>
      <c r="S51" s="22"/>
      <c r="T51" s="12"/>
      <c r="U51" s="12"/>
      <c r="V51" s="12"/>
      <c r="W51" s="12"/>
      <c r="X51" s="12"/>
      <c r="Y51" s="12"/>
    </row>
    <row r="52" spans="1:25" ht="15" customHeight="1" x14ac:dyDescent="0.3">
      <c r="A52" s="409"/>
      <c r="B52" s="546" t="s">
        <v>256</v>
      </c>
      <c r="C52" s="404" t="s">
        <v>71</v>
      </c>
      <c r="D52" s="421" t="s">
        <v>181</v>
      </c>
      <c r="E52" s="421" t="s">
        <v>186</v>
      </c>
      <c r="F52" s="138" t="s">
        <v>112</v>
      </c>
      <c r="G52" s="149">
        <f t="shared" ref="G52:H59" si="22">I52+K52+M52+O52</f>
        <v>4223.6000000000004</v>
      </c>
      <c r="H52" s="149">
        <f t="shared" si="22"/>
        <v>2160</v>
      </c>
      <c r="I52" s="149">
        <f t="shared" ref="I52:P52" si="23">SUM(I53:I59)</f>
        <v>4223.6000000000004</v>
      </c>
      <c r="J52" s="149">
        <f t="shared" si="23"/>
        <v>2160</v>
      </c>
      <c r="K52" s="149">
        <f t="shared" si="23"/>
        <v>0</v>
      </c>
      <c r="L52" s="149">
        <f t="shared" si="23"/>
        <v>0</v>
      </c>
      <c r="M52" s="149">
        <f t="shared" si="23"/>
        <v>0</v>
      </c>
      <c r="N52" s="149">
        <f t="shared" si="23"/>
        <v>0</v>
      </c>
      <c r="O52" s="149">
        <f t="shared" si="23"/>
        <v>0</v>
      </c>
      <c r="P52" s="149">
        <f t="shared" si="23"/>
        <v>0</v>
      </c>
      <c r="Q52" s="439" t="s">
        <v>7</v>
      </c>
      <c r="R52" s="440"/>
      <c r="S52" s="22"/>
      <c r="T52" s="12"/>
      <c r="U52" s="12"/>
      <c r="V52" s="12"/>
      <c r="W52" s="12"/>
      <c r="X52" s="12"/>
      <c r="Y52" s="12"/>
    </row>
    <row r="53" spans="1:25" x14ac:dyDescent="0.3">
      <c r="A53" s="409"/>
      <c r="B53" s="547"/>
      <c r="C53" s="405"/>
      <c r="D53" s="422"/>
      <c r="E53" s="422"/>
      <c r="F53" s="138" t="s">
        <v>22</v>
      </c>
      <c r="G53" s="149">
        <f t="shared" si="22"/>
        <v>2500</v>
      </c>
      <c r="H53" s="149">
        <f t="shared" si="22"/>
        <v>2160</v>
      </c>
      <c r="I53" s="149">
        <f>I61</f>
        <v>2500</v>
      </c>
      <c r="J53" s="149">
        <f t="shared" ref="J53:P54" si="24">J61</f>
        <v>2160</v>
      </c>
      <c r="K53" s="149">
        <f t="shared" si="24"/>
        <v>0</v>
      </c>
      <c r="L53" s="149">
        <f t="shared" si="24"/>
        <v>0</v>
      </c>
      <c r="M53" s="149">
        <f t="shared" si="24"/>
        <v>0</v>
      </c>
      <c r="N53" s="149">
        <f t="shared" si="24"/>
        <v>0</v>
      </c>
      <c r="O53" s="149">
        <f t="shared" si="24"/>
        <v>0</v>
      </c>
      <c r="P53" s="149">
        <f t="shared" si="24"/>
        <v>0</v>
      </c>
      <c r="Q53" s="441"/>
      <c r="R53" s="442"/>
      <c r="S53" s="22"/>
      <c r="T53" s="12"/>
      <c r="U53" s="12"/>
      <c r="V53" s="12"/>
      <c r="W53" s="12"/>
      <c r="X53" s="12"/>
      <c r="Y53" s="12"/>
    </row>
    <row r="54" spans="1:25" x14ac:dyDescent="0.3">
      <c r="A54" s="409"/>
      <c r="B54" s="547"/>
      <c r="C54" s="405"/>
      <c r="D54" s="422" t="s">
        <v>182</v>
      </c>
      <c r="E54" s="422" t="s">
        <v>182</v>
      </c>
      <c r="F54" s="138" t="s">
        <v>23</v>
      </c>
      <c r="G54" s="149">
        <f t="shared" si="22"/>
        <v>1723.6</v>
      </c>
      <c r="H54" s="149">
        <f t="shared" si="22"/>
        <v>0</v>
      </c>
      <c r="I54" s="149">
        <f>I62</f>
        <v>1723.6</v>
      </c>
      <c r="J54" s="149">
        <f t="shared" si="24"/>
        <v>0</v>
      </c>
      <c r="K54" s="149">
        <f t="shared" si="24"/>
        <v>0</v>
      </c>
      <c r="L54" s="149">
        <f t="shared" si="24"/>
        <v>0</v>
      </c>
      <c r="M54" s="149">
        <f t="shared" si="24"/>
        <v>0</v>
      </c>
      <c r="N54" s="149">
        <f t="shared" si="24"/>
        <v>0</v>
      </c>
      <c r="O54" s="149">
        <f t="shared" si="24"/>
        <v>0</v>
      </c>
      <c r="P54" s="149">
        <f t="shared" si="24"/>
        <v>0</v>
      </c>
      <c r="Q54" s="441"/>
      <c r="R54" s="442"/>
      <c r="S54" s="22"/>
      <c r="T54" s="12"/>
      <c r="U54" s="12"/>
      <c r="V54" s="12"/>
      <c r="W54" s="12"/>
      <c r="X54" s="12"/>
      <c r="Y54" s="12"/>
    </row>
    <row r="55" spans="1:25" x14ac:dyDescent="0.3">
      <c r="A55" s="409"/>
      <c r="B55" s="547"/>
      <c r="C55" s="405"/>
      <c r="D55" s="422" t="s">
        <v>182</v>
      </c>
      <c r="E55" s="422" t="s">
        <v>182</v>
      </c>
      <c r="F55" s="138" t="s">
        <v>24</v>
      </c>
      <c r="G55" s="149">
        <f t="shared" si="22"/>
        <v>0</v>
      </c>
      <c r="H55" s="149">
        <f t="shared" si="22"/>
        <v>0</v>
      </c>
      <c r="I55" s="149">
        <f t="shared" ref="I55:P59" si="25">I63</f>
        <v>0</v>
      </c>
      <c r="J55" s="149">
        <f t="shared" si="25"/>
        <v>0</v>
      </c>
      <c r="K55" s="149">
        <f t="shared" si="25"/>
        <v>0</v>
      </c>
      <c r="L55" s="149">
        <f t="shared" si="25"/>
        <v>0</v>
      </c>
      <c r="M55" s="149">
        <f t="shared" si="25"/>
        <v>0</v>
      </c>
      <c r="N55" s="149">
        <f t="shared" si="25"/>
        <v>0</v>
      </c>
      <c r="O55" s="149">
        <f t="shared" si="25"/>
        <v>0</v>
      </c>
      <c r="P55" s="149">
        <f t="shared" si="25"/>
        <v>0</v>
      </c>
      <c r="Q55" s="441"/>
      <c r="R55" s="442"/>
      <c r="S55" s="22"/>
      <c r="T55" s="12"/>
      <c r="U55" s="12"/>
      <c r="V55" s="12"/>
      <c r="W55" s="12"/>
      <c r="X55" s="12"/>
      <c r="Y55" s="12"/>
    </row>
    <row r="56" spans="1:25" x14ac:dyDescent="0.3">
      <c r="A56" s="409"/>
      <c r="B56" s="547"/>
      <c r="C56" s="405"/>
      <c r="D56" s="422" t="s">
        <v>182</v>
      </c>
      <c r="E56" s="422" t="s">
        <v>182</v>
      </c>
      <c r="F56" s="138" t="s">
        <v>25</v>
      </c>
      <c r="G56" s="149">
        <f t="shared" si="22"/>
        <v>0</v>
      </c>
      <c r="H56" s="149">
        <f t="shared" si="22"/>
        <v>0</v>
      </c>
      <c r="I56" s="149">
        <f t="shared" si="25"/>
        <v>0</v>
      </c>
      <c r="J56" s="149">
        <f t="shared" si="25"/>
        <v>0</v>
      </c>
      <c r="K56" s="149">
        <f t="shared" si="25"/>
        <v>0</v>
      </c>
      <c r="L56" s="149">
        <f t="shared" si="25"/>
        <v>0</v>
      </c>
      <c r="M56" s="149">
        <f t="shared" si="25"/>
        <v>0</v>
      </c>
      <c r="N56" s="149">
        <f t="shared" si="25"/>
        <v>0</v>
      </c>
      <c r="O56" s="149">
        <f t="shared" si="25"/>
        <v>0</v>
      </c>
      <c r="P56" s="149">
        <f t="shared" si="25"/>
        <v>0</v>
      </c>
      <c r="Q56" s="441"/>
      <c r="R56" s="442"/>
      <c r="S56" s="22"/>
      <c r="T56" s="12"/>
      <c r="U56" s="12"/>
      <c r="V56" s="12"/>
      <c r="W56" s="12"/>
      <c r="X56" s="12"/>
      <c r="Y56" s="12"/>
    </row>
    <row r="57" spans="1:25" ht="15" customHeight="1" x14ac:dyDescent="0.3">
      <c r="A57" s="409"/>
      <c r="B57" s="547"/>
      <c r="C57" s="405"/>
      <c r="D57" s="422" t="s">
        <v>182</v>
      </c>
      <c r="E57" s="422" t="s">
        <v>182</v>
      </c>
      <c r="F57" s="138" t="s">
        <v>26</v>
      </c>
      <c r="G57" s="149">
        <f t="shared" si="22"/>
        <v>0</v>
      </c>
      <c r="H57" s="149">
        <f t="shared" si="22"/>
        <v>0</v>
      </c>
      <c r="I57" s="149">
        <f t="shared" si="25"/>
        <v>0</v>
      </c>
      <c r="J57" s="149">
        <f t="shared" si="25"/>
        <v>0</v>
      </c>
      <c r="K57" s="149">
        <f t="shared" si="25"/>
        <v>0</v>
      </c>
      <c r="L57" s="149">
        <f t="shared" si="25"/>
        <v>0</v>
      </c>
      <c r="M57" s="149">
        <f t="shared" si="25"/>
        <v>0</v>
      </c>
      <c r="N57" s="149">
        <f t="shared" si="25"/>
        <v>0</v>
      </c>
      <c r="O57" s="149">
        <f t="shared" si="25"/>
        <v>0</v>
      </c>
      <c r="P57" s="149">
        <f t="shared" si="25"/>
        <v>0</v>
      </c>
      <c r="Q57" s="441"/>
      <c r="R57" s="442"/>
      <c r="S57" s="22"/>
      <c r="T57" s="12"/>
      <c r="U57" s="12"/>
      <c r="V57" s="12"/>
      <c r="W57" s="12"/>
      <c r="X57" s="12"/>
      <c r="Y57" s="12"/>
    </row>
    <row r="58" spans="1:25" x14ac:dyDescent="0.3">
      <c r="A58" s="409"/>
      <c r="B58" s="547"/>
      <c r="C58" s="405"/>
      <c r="D58" s="422" t="s">
        <v>182</v>
      </c>
      <c r="E58" s="422" t="s">
        <v>182</v>
      </c>
      <c r="F58" s="138" t="s">
        <v>41</v>
      </c>
      <c r="G58" s="149">
        <f t="shared" si="22"/>
        <v>0</v>
      </c>
      <c r="H58" s="149">
        <f t="shared" si="22"/>
        <v>0</v>
      </c>
      <c r="I58" s="149">
        <f t="shared" si="25"/>
        <v>0</v>
      </c>
      <c r="J58" s="149">
        <f t="shared" si="25"/>
        <v>0</v>
      </c>
      <c r="K58" s="149">
        <f t="shared" si="25"/>
        <v>0</v>
      </c>
      <c r="L58" s="149">
        <f t="shared" si="25"/>
        <v>0</v>
      </c>
      <c r="M58" s="149">
        <f t="shared" si="25"/>
        <v>0</v>
      </c>
      <c r="N58" s="149">
        <f t="shared" si="25"/>
        <v>0</v>
      </c>
      <c r="O58" s="149">
        <f t="shared" si="25"/>
        <v>0</v>
      </c>
      <c r="P58" s="149">
        <f t="shared" si="25"/>
        <v>0</v>
      </c>
      <c r="Q58" s="441"/>
      <c r="R58" s="442"/>
      <c r="S58" s="22"/>
      <c r="T58" s="12"/>
      <c r="U58" s="12"/>
      <c r="V58" s="12"/>
      <c r="W58" s="12"/>
      <c r="X58" s="12"/>
      <c r="Y58" s="12"/>
    </row>
    <row r="59" spans="1:25" x14ac:dyDescent="0.3">
      <c r="A59" s="409"/>
      <c r="B59" s="547"/>
      <c r="C59" s="405"/>
      <c r="D59" s="422" t="s">
        <v>182</v>
      </c>
      <c r="E59" s="422" t="s">
        <v>182</v>
      </c>
      <c r="F59" s="138" t="s">
        <v>28</v>
      </c>
      <c r="G59" s="149">
        <f t="shared" si="22"/>
        <v>0</v>
      </c>
      <c r="H59" s="149">
        <f t="shared" si="22"/>
        <v>0</v>
      </c>
      <c r="I59" s="149">
        <f t="shared" si="25"/>
        <v>0</v>
      </c>
      <c r="J59" s="149">
        <f t="shared" si="25"/>
        <v>0</v>
      </c>
      <c r="K59" s="149">
        <f t="shared" si="25"/>
        <v>0</v>
      </c>
      <c r="L59" s="149">
        <f t="shared" si="25"/>
        <v>0</v>
      </c>
      <c r="M59" s="149">
        <f t="shared" si="25"/>
        <v>0</v>
      </c>
      <c r="N59" s="149">
        <f t="shared" si="25"/>
        <v>0</v>
      </c>
      <c r="O59" s="149">
        <f t="shared" si="25"/>
        <v>0</v>
      </c>
      <c r="P59" s="149">
        <f t="shared" si="25"/>
        <v>0</v>
      </c>
      <c r="Q59" s="441"/>
      <c r="R59" s="442"/>
      <c r="S59" s="22"/>
      <c r="T59" s="12"/>
      <c r="U59" s="12"/>
      <c r="V59" s="12"/>
      <c r="W59" s="12"/>
      <c r="X59" s="12"/>
      <c r="Y59" s="12"/>
    </row>
    <row r="60" spans="1:25" s="166" customFormat="1" ht="15" customHeight="1" x14ac:dyDescent="0.3">
      <c r="A60" s="409"/>
      <c r="B60" s="546" t="s">
        <v>589</v>
      </c>
      <c r="C60" s="404" t="s">
        <v>71</v>
      </c>
      <c r="D60" s="421" t="s">
        <v>181</v>
      </c>
      <c r="E60" s="421" t="s">
        <v>181</v>
      </c>
      <c r="F60" s="138" t="s">
        <v>112</v>
      </c>
      <c r="G60" s="149">
        <f t="shared" ref="G60:P60" si="26">SUM(G61:G67)</f>
        <v>4223.6000000000004</v>
      </c>
      <c r="H60" s="149">
        <f t="shared" si="26"/>
        <v>2160</v>
      </c>
      <c r="I60" s="149">
        <f>SUM(I61:I67)</f>
        <v>4223.6000000000004</v>
      </c>
      <c r="J60" s="149">
        <f t="shared" si="26"/>
        <v>2160</v>
      </c>
      <c r="K60" s="149">
        <f t="shared" si="26"/>
        <v>0</v>
      </c>
      <c r="L60" s="149">
        <f t="shared" si="26"/>
        <v>0</v>
      </c>
      <c r="M60" s="149">
        <f t="shared" si="26"/>
        <v>0</v>
      </c>
      <c r="N60" s="149">
        <f t="shared" si="26"/>
        <v>0</v>
      </c>
      <c r="O60" s="149">
        <f t="shared" si="26"/>
        <v>0</v>
      </c>
      <c r="P60" s="149">
        <f t="shared" si="26"/>
        <v>0</v>
      </c>
      <c r="Q60" s="439" t="s">
        <v>7</v>
      </c>
      <c r="R60" s="440"/>
      <c r="S60" s="164"/>
      <c r="T60" s="165"/>
      <c r="U60" s="165"/>
      <c r="V60" s="165"/>
      <c r="W60" s="165"/>
      <c r="X60" s="165"/>
      <c r="Y60" s="165"/>
    </row>
    <row r="61" spans="1:25" s="166" customFormat="1" x14ac:dyDescent="0.3">
      <c r="A61" s="409"/>
      <c r="B61" s="547"/>
      <c r="C61" s="405"/>
      <c r="D61" s="422"/>
      <c r="E61" s="422"/>
      <c r="F61" s="138" t="s">
        <v>22</v>
      </c>
      <c r="G61" s="149">
        <f>I61+K61+M61+O61</f>
        <v>2500</v>
      </c>
      <c r="H61" s="149">
        <f>J61+L61+N61+P61</f>
        <v>2160</v>
      </c>
      <c r="I61" s="149">
        <v>2500</v>
      </c>
      <c r="J61" s="149">
        <v>2160</v>
      </c>
      <c r="K61" s="149">
        <v>0</v>
      </c>
      <c r="L61" s="149">
        <v>0</v>
      </c>
      <c r="M61" s="149">
        <v>0</v>
      </c>
      <c r="N61" s="149">
        <v>0</v>
      </c>
      <c r="O61" s="149">
        <v>0</v>
      </c>
      <c r="P61" s="149">
        <v>0</v>
      </c>
      <c r="Q61" s="441"/>
      <c r="R61" s="442"/>
      <c r="S61" s="164"/>
      <c r="T61" s="165"/>
      <c r="U61" s="165"/>
      <c r="V61" s="165"/>
      <c r="W61" s="165"/>
      <c r="X61" s="165"/>
      <c r="Y61" s="165"/>
    </row>
    <row r="62" spans="1:25" s="166" customFormat="1" x14ac:dyDescent="0.3">
      <c r="A62" s="409"/>
      <c r="B62" s="547"/>
      <c r="C62" s="405"/>
      <c r="D62" s="422" t="s">
        <v>182</v>
      </c>
      <c r="E62" s="422" t="s">
        <v>182</v>
      </c>
      <c r="F62" s="138" t="s">
        <v>23</v>
      </c>
      <c r="G62" s="149">
        <f t="shared" ref="G62:H75" si="27">I62+K62+M62+O62</f>
        <v>1723.6</v>
      </c>
      <c r="H62" s="149">
        <f t="shared" si="27"/>
        <v>0</v>
      </c>
      <c r="I62" s="149">
        <v>1723.6</v>
      </c>
      <c r="J62" s="149">
        <v>0</v>
      </c>
      <c r="K62" s="149">
        <v>0</v>
      </c>
      <c r="L62" s="149">
        <v>0</v>
      </c>
      <c r="M62" s="149">
        <v>0</v>
      </c>
      <c r="N62" s="149">
        <v>0</v>
      </c>
      <c r="O62" s="149">
        <v>0</v>
      </c>
      <c r="P62" s="149">
        <v>0</v>
      </c>
      <c r="Q62" s="441"/>
      <c r="R62" s="442"/>
      <c r="S62" s="164"/>
      <c r="T62" s="165"/>
      <c r="U62" s="165"/>
      <c r="V62" s="165"/>
      <c r="W62" s="165"/>
      <c r="X62" s="165"/>
      <c r="Y62" s="165"/>
    </row>
    <row r="63" spans="1:25" s="166" customFormat="1" x14ac:dyDescent="0.3">
      <c r="A63" s="409"/>
      <c r="B63" s="547"/>
      <c r="C63" s="405"/>
      <c r="D63" s="422" t="s">
        <v>182</v>
      </c>
      <c r="E63" s="422" t="s">
        <v>182</v>
      </c>
      <c r="F63" s="138" t="s">
        <v>24</v>
      </c>
      <c r="G63" s="149">
        <f t="shared" si="27"/>
        <v>0</v>
      </c>
      <c r="H63" s="149">
        <f t="shared" si="27"/>
        <v>0</v>
      </c>
      <c r="I63" s="149">
        <v>0</v>
      </c>
      <c r="J63" s="149">
        <v>0</v>
      </c>
      <c r="K63" s="149">
        <v>0</v>
      </c>
      <c r="L63" s="149">
        <v>0</v>
      </c>
      <c r="M63" s="149">
        <v>0</v>
      </c>
      <c r="N63" s="149">
        <v>0</v>
      </c>
      <c r="O63" s="149">
        <v>0</v>
      </c>
      <c r="P63" s="149">
        <v>0</v>
      </c>
      <c r="Q63" s="441"/>
      <c r="R63" s="442"/>
      <c r="S63" s="164"/>
      <c r="T63" s="165"/>
      <c r="U63" s="165"/>
      <c r="V63" s="165"/>
      <c r="W63" s="165"/>
      <c r="X63" s="165"/>
      <c r="Y63" s="165"/>
    </row>
    <row r="64" spans="1:25" s="166" customFormat="1" x14ac:dyDescent="0.3">
      <c r="A64" s="409"/>
      <c r="B64" s="547"/>
      <c r="C64" s="405"/>
      <c r="D64" s="422" t="s">
        <v>182</v>
      </c>
      <c r="E64" s="422" t="s">
        <v>182</v>
      </c>
      <c r="F64" s="138" t="s">
        <v>25</v>
      </c>
      <c r="G64" s="149">
        <f t="shared" si="27"/>
        <v>0</v>
      </c>
      <c r="H64" s="149">
        <f t="shared" si="27"/>
        <v>0</v>
      </c>
      <c r="I64" s="149">
        <v>0</v>
      </c>
      <c r="J64" s="149">
        <v>0</v>
      </c>
      <c r="K64" s="149">
        <v>0</v>
      </c>
      <c r="L64" s="149">
        <v>0</v>
      </c>
      <c r="M64" s="149">
        <v>0</v>
      </c>
      <c r="N64" s="149">
        <v>0</v>
      </c>
      <c r="O64" s="149">
        <v>0</v>
      </c>
      <c r="P64" s="149">
        <v>0</v>
      </c>
      <c r="Q64" s="441"/>
      <c r="R64" s="442"/>
      <c r="S64" s="164"/>
      <c r="T64" s="165"/>
      <c r="U64" s="165"/>
      <c r="V64" s="165"/>
      <c r="W64" s="165"/>
      <c r="X64" s="165"/>
      <c r="Y64" s="165"/>
    </row>
    <row r="65" spans="1:25" s="166" customFormat="1" x14ac:dyDescent="0.3">
      <c r="A65" s="409"/>
      <c r="B65" s="547"/>
      <c r="C65" s="405"/>
      <c r="D65" s="422" t="s">
        <v>182</v>
      </c>
      <c r="E65" s="422" t="s">
        <v>182</v>
      </c>
      <c r="F65" s="138" t="s">
        <v>26</v>
      </c>
      <c r="G65" s="149">
        <f t="shared" si="27"/>
        <v>0</v>
      </c>
      <c r="H65" s="149">
        <f t="shared" si="27"/>
        <v>0</v>
      </c>
      <c r="I65" s="149">
        <v>0</v>
      </c>
      <c r="J65" s="149">
        <v>0</v>
      </c>
      <c r="K65" s="149">
        <v>0</v>
      </c>
      <c r="L65" s="149">
        <v>0</v>
      </c>
      <c r="M65" s="149">
        <v>0</v>
      </c>
      <c r="N65" s="149">
        <v>0</v>
      </c>
      <c r="O65" s="149">
        <v>0</v>
      </c>
      <c r="P65" s="149">
        <v>0</v>
      </c>
      <c r="Q65" s="441"/>
      <c r="R65" s="442"/>
      <c r="S65" s="164"/>
      <c r="T65" s="165"/>
      <c r="U65" s="165"/>
      <c r="V65" s="165"/>
      <c r="W65" s="165"/>
      <c r="X65" s="165"/>
      <c r="Y65" s="165"/>
    </row>
    <row r="66" spans="1:25" s="166" customFormat="1" x14ac:dyDescent="0.3">
      <c r="A66" s="409"/>
      <c r="B66" s="547"/>
      <c r="C66" s="405"/>
      <c r="D66" s="422" t="s">
        <v>182</v>
      </c>
      <c r="E66" s="422" t="s">
        <v>182</v>
      </c>
      <c r="F66" s="138" t="s">
        <v>41</v>
      </c>
      <c r="G66" s="149">
        <f t="shared" si="27"/>
        <v>0</v>
      </c>
      <c r="H66" s="149">
        <f t="shared" si="27"/>
        <v>0</v>
      </c>
      <c r="I66" s="149">
        <v>0</v>
      </c>
      <c r="J66" s="149">
        <v>0</v>
      </c>
      <c r="K66" s="149">
        <v>0</v>
      </c>
      <c r="L66" s="149">
        <v>0</v>
      </c>
      <c r="M66" s="149">
        <v>0</v>
      </c>
      <c r="N66" s="149">
        <v>0</v>
      </c>
      <c r="O66" s="149">
        <v>0</v>
      </c>
      <c r="P66" s="149">
        <v>0</v>
      </c>
      <c r="Q66" s="441"/>
      <c r="R66" s="442"/>
      <c r="S66" s="164"/>
      <c r="T66" s="165"/>
      <c r="U66" s="165"/>
      <c r="V66" s="165"/>
      <c r="W66" s="165"/>
      <c r="X66" s="165"/>
      <c r="Y66" s="165"/>
    </row>
    <row r="67" spans="1:25" s="166" customFormat="1" x14ac:dyDescent="0.3">
      <c r="A67" s="409"/>
      <c r="B67" s="547"/>
      <c r="C67" s="405"/>
      <c r="D67" s="422" t="s">
        <v>182</v>
      </c>
      <c r="E67" s="422" t="s">
        <v>182</v>
      </c>
      <c r="F67" s="138" t="s">
        <v>28</v>
      </c>
      <c r="G67" s="149">
        <f t="shared" si="27"/>
        <v>0</v>
      </c>
      <c r="H67" s="149">
        <f t="shared" si="27"/>
        <v>0</v>
      </c>
      <c r="I67" s="149">
        <v>0</v>
      </c>
      <c r="J67" s="149">
        <v>0</v>
      </c>
      <c r="K67" s="149">
        <v>0</v>
      </c>
      <c r="L67" s="149">
        <v>0</v>
      </c>
      <c r="M67" s="149">
        <v>0</v>
      </c>
      <c r="N67" s="149">
        <v>0</v>
      </c>
      <c r="O67" s="149">
        <v>0</v>
      </c>
      <c r="P67" s="149">
        <v>0</v>
      </c>
      <c r="Q67" s="441"/>
      <c r="R67" s="442"/>
      <c r="S67" s="164"/>
      <c r="T67" s="165"/>
      <c r="U67" s="165"/>
      <c r="V67" s="165"/>
      <c r="W67" s="165"/>
      <c r="X67" s="165"/>
      <c r="Y67" s="165"/>
    </row>
    <row r="68" spans="1:25" ht="15" customHeight="1" x14ac:dyDescent="0.3">
      <c r="A68" s="409"/>
      <c r="B68" s="546" t="s">
        <v>257</v>
      </c>
      <c r="C68" s="404" t="s">
        <v>71</v>
      </c>
      <c r="D68" s="421" t="s">
        <v>181</v>
      </c>
      <c r="E68" s="421" t="s">
        <v>186</v>
      </c>
      <c r="F68" s="138" t="s">
        <v>112</v>
      </c>
      <c r="G68" s="149">
        <f t="shared" si="27"/>
        <v>18904.900000000001</v>
      </c>
      <c r="H68" s="149">
        <f t="shared" si="27"/>
        <v>8102.0999999999995</v>
      </c>
      <c r="I68" s="149">
        <f t="shared" ref="I68:P68" si="28">SUM(I69:I75)</f>
        <v>18904.900000000001</v>
      </c>
      <c r="J68" s="149">
        <f t="shared" si="28"/>
        <v>8102.0999999999995</v>
      </c>
      <c r="K68" s="149">
        <f t="shared" si="28"/>
        <v>0</v>
      </c>
      <c r="L68" s="149">
        <f t="shared" si="28"/>
        <v>0</v>
      </c>
      <c r="M68" s="149">
        <f t="shared" si="28"/>
        <v>0</v>
      </c>
      <c r="N68" s="149">
        <f t="shared" si="28"/>
        <v>0</v>
      </c>
      <c r="O68" s="149">
        <f t="shared" si="28"/>
        <v>0</v>
      </c>
      <c r="P68" s="149">
        <f t="shared" si="28"/>
        <v>0</v>
      </c>
      <c r="Q68" s="439" t="s">
        <v>242</v>
      </c>
      <c r="R68" s="440"/>
      <c r="S68" s="22"/>
      <c r="T68" s="12"/>
      <c r="U68" s="12"/>
      <c r="V68" s="12"/>
      <c r="W68" s="12"/>
      <c r="X68" s="12"/>
      <c r="Y68" s="12"/>
    </row>
    <row r="69" spans="1:25" x14ac:dyDescent="0.3">
      <c r="A69" s="409"/>
      <c r="B69" s="547"/>
      <c r="C69" s="405"/>
      <c r="D69" s="422"/>
      <c r="E69" s="422"/>
      <c r="F69" s="138" t="s">
        <v>22</v>
      </c>
      <c r="G69" s="149">
        <f t="shared" si="27"/>
        <v>2700.7</v>
      </c>
      <c r="H69" s="149">
        <f t="shared" si="27"/>
        <v>2700.7</v>
      </c>
      <c r="I69" s="149">
        <v>2700.7</v>
      </c>
      <c r="J69" s="149">
        <v>2700.7</v>
      </c>
      <c r="K69" s="149">
        <v>0</v>
      </c>
      <c r="L69" s="149">
        <v>0</v>
      </c>
      <c r="M69" s="149">
        <v>0</v>
      </c>
      <c r="N69" s="149">
        <v>0</v>
      </c>
      <c r="O69" s="149">
        <v>0</v>
      </c>
      <c r="P69" s="149">
        <v>0</v>
      </c>
      <c r="Q69" s="441"/>
      <c r="R69" s="442"/>
      <c r="S69" s="22"/>
      <c r="T69" s="12"/>
      <c r="U69" s="12"/>
      <c r="V69" s="12"/>
      <c r="W69" s="12"/>
      <c r="X69" s="12"/>
      <c r="Y69" s="12"/>
    </row>
    <row r="70" spans="1:25" x14ac:dyDescent="0.3">
      <c r="A70" s="409"/>
      <c r="B70" s="547"/>
      <c r="C70" s="405"/>
      <c r="D70" s="422" t="s">
        <v>182</v>
      </c>
      <c r="E70" s="422" t="s">
        <v>182</v>
      </c>
      <c r="F70" s="138" t="s">
        <v>23</v>
      </c>
      <c r="G70" s="149">
        <f t="shared" si="27"/>
        <v>2700.7</v>
      </c>
      <c r="H70" s="149">
        <f t="shared" si="27"/>
        <v>2700.7</v>
      </c>
      <c r="I70" s="149">
        <v>2700.7</v>
      </c>
      <c r="J70" s="149">
        <v>2700.7</v>
      </c>
      <c r="K70" s="149">
        <v>0</v>
      </c>
      <c r="L70" s="149">
        <v>0</v>
      </c>
      <c r="M70" s="149">
        <v>0</v>
      </c>
      <c r="N70" s="149">
        <v>0</v>
      </c>
      <c r="O70" s="149">
        <v>0</v>
      </c>
      <c r="P70" s="149">
        <v>0</v>
      </c>
      <c r="Q70" s="441"/>
      <c r="R70" s="442"/>
      <c r="S70" s="22"/>
      <c r="T70" s="12"/>
      <c r="U70" s="12"/>
      <c r="V70" s="12"/>
      <c r="W70" s="12"/>
      <c r="X70" s="12"/>
      <c r="Y70" s="12"/>
    </row>
    <row r="71" spans="1:25" x14ac:dyDescent="0.3">
      <c r="A71" s="409"/>
      <c r="B71" s="547"/>
      <c r="C71" s="405"/>
      <c r="D71" s="422" t="s">
        <v>182</v>
      </c>
      <c r="E71" s="422" t="s">
        <v>182</v>
      </c>
      <c r="F71" s="138" t="s">
        <v>24</v>
      </c>
      <c r="G71" s="149">
        <f t="shared" si="27"/>
        <v>2700.7</v>
      </c>
      <c r="H71" s="149">
        <f t="shared" si="27"/>
        <v>2700.7</v>
      </c>
      <c r="I71" s="149">
        <v>2700.7</v>
      </c>
      <c r="J71" s="149">
        <v>2700.7</v>
      </c>
      <c r="K71" s="149">
        <v>0</v>
      </c>
      <c r="L71" s="149">
        <v>0</v>
      </c>
      <c r="M71" s="149">
        <v>0</v>
      </c>
      <c r="N71" s="149">
        <v>0</v>
      </c>
      <c r="O71" s="149">
        <v>0</v>
      </c>
      <c r="P71" s="149">
        <v>0</v>
      </c>
      <c r="Q71" s="441"/>
      <c r="R71" s="442"/>
      <c r="S71" s="22"/>
      <c r="T71" s="12"/>
      <c r="U71" s="12"/>
      <c r="V71" s="12"/>
      <c r="W71" s="12"/>
      <c r="X71" s="12"/>
      <c r="Y71" s="12"/>
    </row>
    <row r="72" spans="1:25" x14ac:dyDescent="0.3">
      <c r="A72" s="409"/>
      <c r="B72" s="547"/>
      <c r="C72" s="405"/>
      <c r="D72" s="422" t="s">
        <v>182</v>
      </c>
      <c r="E72" s="422" t="s">
        <v>182</v>
      </c>
      <c r="F72" s="138" t="s">
        <v>25</v>
      </c>
      <c r="G72" s="149">
        <f t="shared" si="27"/>
        <v>2700.7</v>
      </c>
      <c r="H72" s="149">
        <f t="shared" si="27"/>
        <v>0</v>
      </c>
      <c r="I72" s="149">
        <v>2700.7</v>
      </c>
      <c r="J72" s="149">
        <v>0</v>
      </c>
      <c r="K72" s="149">
        <v>0</v>
      </c>
      <c r="L72" s="149">
        <v>0</v>
      </c>
      <c r="M72" s="149">
        <v>0</v>
      </c>
      <c r="N72" s="149">
        <v>0</v>
      </c>
      <c r="O72" s="149">
        <v>0</v>
      </c>
      <c r="P72" s="149">
        <v>0</v>
      </c>
      <c r="Q72" s="441"/>
      <c r="R72" s="442"/>
      <c r="S72" s="22"/>
      <c r="T72" s="12"/>
      <c r="U72" s="12"/>
      <c r="V72" s="12"/>
      <c r="W72" s="12"/>
      <c r="X72" s="12"/>
      <c r="Y72" s="12"/>
    </row>
    <row r="73" spans="1:25" x14ac:dyDescent="0.3">
      <c r="A73" s="409"/>
      <c r="B73" s="547"/>
      <c r="C73" s="405"/>
      <c r="D73" s="422" t="s">
        <v>182</v>
      </c>
      <c r="E73" s="422" t="s">
        <v>182</v>
      </c>
      <c r="F73" s="138" t="s">
        <v>26</v>
      </c>
      <c r="G73" s="149">
        <f t="shared" si="27"/>
        <v>2700.7</v>
      </c>
      <c r="H73" s="149">
        <f t="shared" si="27"/>
        <v>0</v>
      </c>
      <c r="I73" s="149">
        <v>2700.7</v>
      </c>
      <c r="J73" s="149">
        <v>0</v>
      </c>
      <c r="K73" s="149">
        <v>0</v>
      </c>
      <c r="L73" s="149">
        <v>0</v>
      </c>
      <c r="M73" s="149">
        <v>0</v>
      </c>
      <c r="N73" s="149">
        <v>0</v>
      </c>
      <c r="O73" s="149">
        <v>0</v>
      </c>
      <c r="P73" s="149">
        <v>0</v>
      </c>
      <c r="Q73" s="441"/>
      <c r="R73" s="442"/>
      <c r="S73" s="22"/>
      <c r="T73" s="12"/>
      <c r="U73" s="12"/>
      <c r="V73" s="12"/>
      <c r="W73" s="12"/>
      <c r="X73" s="12"/>
      <c r="Y73" s="12"/>
    </row>
    <row r="74" spans="1:25" x14ac:dyDescent="0.3">
      <c r="A74" s="409"/>
      <c r="B74" s="547"/>
      <c r="C74" s="405"/>
      <c r="D74" s="422" t="s">
        <v>182</v>
      </c>
      <c r="E74" s="422" t="s">
        <v>182</v>
      </c>
      <c r="F74" s="138" t="s">
        <v>41</v>
      </c>
      <c r="G74" s="149">
        <f t="shared" si="27"/>
        <v>2700.7</v>
      </c>
      <c r="H74" s="149">
        <f t="shared" si="27"/>
        <v>0</v>
      </c>
      <c r="I74" s="149">
        <v>2700.7</v>
      </c>
      <c r="J74" s="149">
        <v>0</v>
      </c>
      <c r="K74" s="149">
        <v>0</v>
      </c>
      <c r="L74" s="149">
        <v>0</v>
      </c>
      <c r="M74" s="149">
        <v>0</v>
      </c>
      <c r="N74" s="149">
        <v>0</v>
      </c>
      <c r="O74" s="149">
        <v>0</v>
      </c>
      <c r="P74" s="149">
        <v>0</v>
      </c>
      <c r="Q74" s="441"/>
      <c r="R74" s="442"/>
      <c r="S74" s="22"/>
      <c r="T74" s="12"/>
      <c r="U74" s="12"/>
      <c r="V74" s="12"/>
      <c r="W74" s="12"/>
      <c r="X74" s="12"/>
      <c r="Y74" s="12"/>
    </row>
    <row r="75" spans="1:25" x14ac:dyDescent="0.3">
      <c r="A75" s="409"/>
      <c r="B75" s="547"/>
      <c r="C75" s="405"/>
      <c r="D75" s="422" t="s">
        <v>182</v>
      </c>
      <c r="E75" s="422" t="s">
        <v>182</v>
      </c>
      <c r="F75" s="138" t="s">
        <v>28</v>
      </c>
      <c r="G75" s="149">
        <f t="shared" si="27"/>
        <v>2700.7</v>
      </c>
      <c r="H75" s="149">
        <f t="shared" si="27"/>
        <v>0</v>
      </c>
      <c r="I75" s="149">
        <v>2700.7</v>
      </c>
      <c r="J75" s="149">
        <v>0</v>
      </c>
      <c r="K75" s="149">
        <v>0</v>
      </c>
      <c r="L75" s="149">
        <v>0</v>
      </c>
      <c r="M75" s="149">
        <v>0</v>
      </c>
      <c r="N75" s="149">
        <v>0</v>
      </c>
      <c r="O75" s="149">
        <v>0</v>
      </c>
      <c r="P75" s="149">
        <v>0</v>
      </c>
      <c r="Q75" s="441"/>
      <c r="R75" s="442"/>
      <c r="S75" s="22"/>
      <c r="T75" s="12"/>
      <c r="U75" s="12"/>
      <c r="V75" s="12"/>
      <c r="W75" s="12"/>
      <c r="X75" s="12"/>
      <c r="Y75" s="12"/>
    </row>
    <row r="76" spans="1:25" ht="15" customHeight="1" x14ac:dyDescent="0.3">
      <c r="A76" s="408" t="s">
        <v>258</v>
      </c>
      <c r="B76" s="546" t="s">
        <v>601</v>
      </c>
      <c r="C76" s="404" t="s">
        <v>71</v>
      </c>
      <c r="D76" s="421" t="s">
        <v>181</v>
      </c>
      <c r="E76" s="421" t="s">
        <v>191</v>
      </c>
      <c r="F76" s="138" t="s">
        <v>112</v>
      </c>
      <c r="G76" s="149">
        <f t="shared" ref="G76:H91" si="29">I76+K76+M76+O76</f>
        <v>17983</v>
      </c>
      <c r="H76" s="149">
        <f t="shared" si="29"/>
        <v>0</v>
      </c>
      <c r="I76" s="149">
        <f t="shared" ref="I76:P76" si="30">SUM(I77:I83)</f>
        <v>17983</v>
      </c>
      <c r="J76" s="149">
        <f t="shared" si="30"/>
        <v>0</v>
      </c>
      <c r="K76" s="149">
        <f t="shared" si="30"/>
        <v>0</v>
      </c>
      <c r="L76" s="149">
        <f t="shared" si="30"/>
        <v>0</v>
      </c>
      <c r="M76" s="149">
        <f t="shared" si="30"/>
        <v>0</v>
      </c>
      <c r="N76" s="149">
        <f t="shared" si="30"/>
        <v>0</v>
      </c>
      <c r="O76" s="149">
        <f t="shared" si="30"/>
        <v>0</v>
      </c>
      <c r="P76" s="149">
        <f t="shared" si="30"/>
        <v>0</v>
      </c>
      <c r="Q76" s="439" t="s">
        <v>255</v>
      </c>
      <c r="R76" s="440"/>
      <c r="S76" s="22"/>
      <c r="T76" s="12"/>
      <c r="U76" s="12"/>
      <c r="V76" s="12"/>
      <c r="W76" s="12"/>
      <c r="X76" s="12"/>
      <c r="Y76" s="12"/>
    </row>
    <row r="77" spans="1:25" x14ac:dyDescent="0.3">
      <c r="A77" s="409"/>
      <c r="B77" s="547"/>
      <c r="C77" s="405"/>
      <c r="D77" s="422"/>
      <c r="E77" s="422"/>
      <c r="F77" s="138" t="s">
        <v>22</v>
      </c>
      <c r="G77" s="149">
        <f t="shared" si="29"/>
        <v>1183</v>
      </c>
      <c r="H77" s="149">
        <f t="shared" si="29"/>
        <v>0</v>
      </c>
      <c r="I77" s="149">
        <f>I85+I93</f>
        <v>1183</v>
      </c>
      <c r="J77" s="149">
        <f t="shared" ref="J77:P78" si="31">J85+J93</f>
        <v>0</v>
      </c>
      <c r="K77" s="149">
        <f t="shared" si="31"/>
        <v>0</v>
      </c>
      <c r="L77" s="149">
        <f t="shared" si="31"/>
        <v>0</v>
      </c>
      <c r="M77" s="149">
        <f t="shared" si="31"/>
        <v>0</v>
      </c>
      <c r="N77" s="149">
        <f t="shared" si="31"/>
        <v>0</v>
      </c>
      <c r="O77" s="149">
        <f t="shared" si="31"/>
        <v>0</v>
      </c>
      <c r="P77" s="149">
        <f t="shared" si="31"/>
        <v>0</v>
      </c>
      <c r="Q77" s="441"/>
      <c r="R77" s="442"/>
      <c r="S77" s="22"/>
      <c r="T77" s="12"/>
      <c r="U77" s="12"/>
      <c r="V77" s="12"/>
      <c r="W77" s="12"/>
      <c r="X77" s="12"/>
      <c r="Y77" s="12"/>
    </row>
    <row r="78" spans="1:25" x14ac:dyDescent="0.3">
      <c r="A78" s="409"/>
      <c r="B78" s="547"/>
      <c r="C78" s="405"/>
      <c r="D78" s="422" t="s">
        <v>182</v>
      </c>
      <c r="E78" s="422" t="s">
        <v>182</v>
      </c>
      <c r="F78" s="138" t="s">
        <v>23</v>
      </c>
      <c r="G78" s="149">
        <f t="shared" si="29"/>
        <v>2800</v>
      </c>
      <c r="H78" s="149">
        <f t="shared" si="29"/>
        <v>0</v>
      </c>
      <c r="I78" s="149">
        <f>I86+I94</f>
        <v>2800</v>
      </c>
      <c r="J78" s="149">
        <f>J86+J94</f>
        <v>0</v>
      </c>
      <c r="K78" s="149">
        <f t="shared" si="31"/>
        <v>0</v>
      </c>
      <c r="L78" s="149">
        <f t="shared" si="31"/>
        <v>0</v>
      </c>
      <c r="M78" s="149">
        <f t="shared" si="31"/>
        <v>0</v>
      </c>
      <c r="N78" s="149">
        <f t="shared" si="31"/>
        <v>0</v>
      </c>
      <c r="O78" s="149">
        <f t="shared" si="31"/>
        <v>0</v>
      </c>
      <c r="P78" s="149">
        <f t="shared" si="31"/>
        <v>0</v>
      </c>
      <c r="Q78" s="441"/>
      <c r="R78" s="442"/>
      <c r="S78" s="22"/>
      <c r="T78" s="12"/>
      <c r="U78" s="12"/>
      <c r="V78" s="12"/>
      <c r="W78" s="12"/>
      <c r="X78" s="12"/>
      <c r="Y78" s="12"/>
    </row>
    <row r="79" spans="1:25" x14ac:dyDescent="0.3">
      <c r="A79" s="409"/>
      <c r="B79" s="547"/>
      <c r="C79" s="405"/>
      <c r="D79" s="422" t="s">
        <v>182</v>
      </c>
      <c r="E79" s="422" t="s">
        <v>182</v>
      </c>
      <c r="F79" s="138" t="s">
        <v>24</v>
      </c>
      <c r="G79" s="149">
        <f t="shared" si="29"/>
        <v>2800</v>
      </c>
      <c r="H79" s="149">
        <f t="shared" si="29"/>
        <v>0</v>
      </c>
      <c r="I79" s="149">
        <f t="shared" ref="I79:P82" si="32">I87+I95</f>
        <v>2800</v>
      </c>
      <c r="J79" s="149">
        <f t="shared" si="32"/>
        <v>0</v>
      </c>
      <c r="K79" s="149">
        <f t="shared" si="32"/>
        <v>0</v>
      </c>
      <c r="L79" s="149">
        <f t="shared" si="32"/>
        <v>0</v>
      </c>
      <c r="M79" s="149">
        <f t="shared" si="32"/>
        <v>0</v>
      </c>
      <c r="N79" s="149">
        <f t="shared" si="32"/>
        <v>0</v>
      </c>
      <c r="O79" s="149">
        <f t="shared" si="32"/>
        <v>0</v>
      </c>
      <c r="P79" s="149">
        <f t="shared" si="32"/>
        <v>0</v>
      </c>
      <c r="Q79" s="441"/>
      <c r="R79" s="442"/>
      <c r="S79" s="22"/>
      <c r="T79" s="12"/>
      <c r="U79" s="12"/>
      <c r="V79" s="12"/>
      <c r="W79" s="12"/>
      <c r="X79" s="12"/>
      <c r="Y79" s="12"/>
    </row>
    <row r="80" spans="1:25" x14ac:dyDescent="0.3">
      <c r="A80" s="409"/>
      <c r="B80" s="547"/>
      <c r="C80" s="405"/>
      <c r="D80" s="422" t="s">
        <v>182</v>
      </c>
      <c r="E80" s="422" t="s">
        <v>182</v>
      </c>
      <c r="F80" s="138" t="s">
        <v>25</v>
      </c>
      <c r="G80" s="149">
        <f>I80+K80+M80+O80</f>
        <v>2800</v>
      </c>
      <c r="H80" s="149">
        <f t="shared" si="29"/>
        <v>0</v>
      </c>
      <c r="I80" s="149">
        <f t="shared" si="32"/>
        <v>2800</v>
      </c>
      <c r="J80" s="149">
        <f t="shared" si="32"/>
        <v>0</v>
      </c>
      <c r="K80" s="149">
        <f t="shared" si="32"/>
        <v>0</v>
      </c>
      <c r="L80" s="149">
        <f t="shared" si="32"/>
        <v>0</v>
      </c>
      <c r="M80" s="149">
        <f t="shared" si="32"/>
        <v>0</v>
      </c>
      <c r="N80" s="149">
        <f t="shared" si="32"/>
        <v>0</v>
      </c>
      <c r="O80" s="149">
        <f t="shared" si="32"/>
        <v>0</v>
      </c>
      <c r="P80" s="149">
        <f t="shared" si="32"/>
        <v>0</v>
      </c>
      <c r="Q80" s="441"/>
      <c r="R80" s="442"/>
      <c r="S80" s="22"/>
      <c r="T80" s="12"/>
      <c r="U80" s="12"/>
      <c r="V80" s="12"/>
      <c r="W80" s="12"/>
      <c r="X80" s="12"/>
      <c r="Y80" s="12"/>
    </row>
    <row r="81" spans="1:25" x14ac:dyDescent="0.3">
      <c r="A81" s="409"/>
      <c r="B81" s="547"/>
      <c r="C81" s="405"/>
      <c r="D81" s="422" t="s">
        <v>182</v>
      </c>
      <c r="E81" s="422" t="s">
        <v>182</v>
      </c>
      <c r="F81" s="138" t="s">
        <v>26</v>
      </c>
      <c r="G81" s="149">
        <f t="shared" si="29"/>
        <v>2800</v>
      </c>
      <c r="H81" s="149">
        <f t="shared" si="29"/>
        <v>0</v>
      </c>
      <c r="I81" s="149">
        <f>I89+I97</f>
        <v>2800</v>
      </c>
      <c r="J81" s="149">
        <f t="shared" si="32"/>
        <v>0</v>
      </c>
      <c r="K81" s="149">
        <f t="shared" si="32"/>
        <v>0</v>
      </c>
      <c r="L81" s="149">
        <f t="shared" si="32"/>
        <v>0</v>
      </c>
      <c r="M81" s="149">
        <f t="shared" si="32"/>
        <v>0</v>
      </c>
      <c r="N81" s="149">
        <f t="shared" si="32"/>
        <v>0</v>
      </c>
      <c r="O81" s="149">
        <f t="shared" si="32"/>
        <v>0</v>
      </c>
      <c r="P81" s="149">
        <f t="shared" si="32"/>
        <v>0</v>
      </c>
      <c r="Q81" s="441"/>
      <c r="R81" s="442"/>
      <c r="S81" s="22"/>
      <c r="T81" s="12"/>
      <c r="U81" s="12"/>
      <c r="V81" s="12"/>
      <c r="W81" s="12"/>
      <c r="X81" s="12"/>
      <c r="Y81" s="12"/>
    </row>
    <row r="82" spans="1:25" x14ac:dyDescent="0.3">
      <c r="A82" s="409"/>
      <c r="B82" s="547"/>
      <c r="C82" s="405"/>
      <c r="D82" s="422" t="s">
        <v>182</v>
      </c>
      <c r="E82" s="422" t="s">
        <v>182</v>
      </c>
      <c r="F82" s="138" t="s">
        <v>41</v>
      </c>
      <c r="G82" s="149">
        <f t="shared" si="29"/>
        <v>2800</v>
      </c>
      <c r="H82" s="149">
        <f t="shared" si="29"/>
        <v>0</v>
      </c>
      <c r="I82" s="149">
        <f t="shared" si="32"/>
        <v>2800</v>
      </c>
      <c r="J82" s="149">
        <f t="shared" si="32"/>
        <v>0</v>
      </c>
      <c r="K82" s="149">
        <f t="shared" si="32"/>
        <v>0</v>
      </c>
      <c r="L82" s="149">
        <f t="shared" si="32"/>
        <v>0</v>
      </c>
      <c r="M82" s="149">
        <f t="shared" si="32"/>
        <v>0</v>
      </c>
      <c r="N82" s="149">
        <f t="shared" si="32"/>
        <v>0</v>
      </c>
      <c r="O82" s="149">
        <f t="shared" si="32"/>
        <v>0</v>
      </c>
      <c r="P82" s="149">
        <f t="shared" si="32"/>
        <v>0</v>
      </c>
      <c r="Q82" s="441"/>
      <c r="R82" s="442"/>
      <c r="S82" s="22"/>
      <c r="T82" s="12"/>
      <c r="U82" s="12"/>
      <c r="V82" s="12"/>
      <c r="W82" s="12"/>
      <c r="X82" s="12"/>
      <c r="Y82" s="12"/>
    </row>
    <row r="83" spans="1:25" x14ac:dyDescent="0.3">
      <c r="A83" s="409"/>
      <c r="B83" s="547"/>
      <c r="C83" s="405"/>
      <c r="D83" s="422" t="s">
        <v>182</v>
      </c>
      <c r="E83" s="422" t="s">
        <v>182</v>
      </c>
      <c r="F83" s="138" t="s">
        <v>28</v>
      </c>
      <c r="G83" s="149">
        <f t="shared" si="29"/>
        <v>2800</v>
      </c>
      <c r="H83" s="149">
        <f t="shared" si="29"/>
        <v>0</v>
      </c>
      <c r="I83" s="149">
        <f t="shared" ref="I83:P83" si="33">I91+I99</f>
        <v>2800</v>
      </c>
      <c r="J83" s="149">
        <f t="shared" si="33"/>
        <v>0</v>
      </c>
      <c r="K83" s="149">
        <f t="shared" si="33"/>
        <v>0</v>
      </c>
      <c r="L83" s="149">
        <f t="shared" si="33"/>
        <v>0</v>
      </c>
      <c r="M83" s="149">
        <f t="shared" si="33"/>
        <v>0</v>
      </c>
      <c r="N83" s="149">
        <f t="shared" si="33"/>
        <v>0</v>
      </c>
      <c r="O83" s="149">
        <f t="shared" si="33"/>
        <v>0</v>
      </c>
      <c r="P83" s="149">
        <f t="shared" si="33"/>
        <v>0</v>
      </c>
      <c r="Q83" s="441"/>
      <c r="R83" s="442"/>
      <c r="S83" s="22"/>
      <c r="T83" s="12"/>
      <c r="U83" s="12"/>
      <c r="V83" s="12"/>
      <c r="W83" s="12"/>
      <c r="X83" s="12"/>
      <c r="Y83" s="12"/>
    </row>
    <row r="84" spans="1:25" ht="15" customHeight="1" x14ac:dyDescent="0.3">
      <c r="A84" s="409"/>
      <c r="B84" s="549" t="s">
        <v>391</v>
      </c>
      <c r="C84" s="404" t="s">
        <v>71</v>
      </c>
      <c r="D84" s="421" t="s">
        <v>181</v>
      </c>
      <c r="E84" s="421" t="s">
        <v>191</v>
      </c>
      <c r="F84" s="155" t="s">
        <v>112</v>
      </c>
      <c r="G84" s="149">
        <f t="shared" si="29"/>
        <v>13200</v>
      </c>
      <c r="H84" s="149">
        <f t="shared" si="29"/>
        <v>0</v>
      </c>
      <c r="I84" s="149">
        <f>SUM(I85:I91)</f>
        <v>13200</v>
      </c>
      <c r="J84" s="149">
        <f t="shared" ref="J84:P84" si="34">SUM(J85:J91)</f>
        <v>0</v>
      </c>
      <c r="K84" s="149">
        <f t="shared" si="34"/>
        <v>0</v>
      </c>
      <c r="L84" s="149">
        <f t="shared" si="34"/>
        <v>0</v>
      </c>
      <c r="M84" s="149">
        <f t="shared" si="34"/>
        <v>0</v>
      </c>
      <c r="N84" s="149">
        <f t="shared" si="34"/>
        <v>0</v>
      </c>
      <c r="O84" s="149">
        <f t="shared" si="34"/>
        <v>0</v>
      </c>
      <c r="P84" s="149">
        <f t="shared" si="34"/>
        <v>0</v>
      </c>
      <c r="Q84" s="439" t="s">
        <v>7</v>
      </c>
      <c r="R84" s="440"/>
      <c r="S84" s="22"/>
      <c r="T84" s="12"/>
      <c r="U84" s="12"/>
      <c r="V84" s="12"/>
      <c r="W84" s="12"/>
      <c r="X84" s="12"/>
      <c r="Y84" s="12"/>
    </row>
    <row r="85" spans="1:25" x14ac:dyDescent="0.3">
      <c r="A85" s="409"/>
      <c r="B85" s="550"/>
      <c r="C85" s="405"/>
      <c r="D85" s="422"/>
      <c r="E85" s="422"/>
      <c r="F85" s="138" t="s">
        <v>22</v>
      </c>
      <c r="G85" s="149">
        <f t="shared" si="29"/>
        <v>0</v>
      </c>
      <c r="H85" s="149">
        <f t="shared" si="29"/>
        <v>0</v>
      </c>
      <c r="I85" s="149">
        <v>0</v>
      </c>
      <c r="J85" s="149">
        <v>0</v>
      </c>
      <c r="K85" s="149">
        <v>0</v>
      </c>
      <c r="L85" s="149">
        <v>0</v>
      </c>
      <c r="M85" s="149">
        <v>0</v>
      </c>
      <c r="N85" s="149">
        <v>0</v>
      </c>
      <c r="O85" s="149">
        <v>0</v>
      </c>
      <c r="P85" s="149">
        <v>0</v>
      </c>
      <c r="Q85" s="441"/>
      <c r="R85" s="442"/>
      <c r="S85" s="22"/>
      <c r="T85" s="12"/>
      <c r="U85" s="12"/>
      <c r="V85" s="12"/>
      <c r="W85" s="12"/>
      <c r="X85" s="12"/>
      <c r="Y85" s="12"/>
    </row>
    <row r="86" spans="1:25" x14ac:dyDescent="0.3">
      <c r="A86" s="409"/>
      <c r="B86" s="550"/>
      <c r="C86" s="405"/>
      <c r="D86" s="422" t="s">
        <v>182</v>
      </c>
      <c r="E86" s="422" t="s">
        <v>182</v>
      </c>
      <c r="F86" s="138" t="s">
        <v>23</v>
      </c>
      <c r="G86" s="149">
        <f t="shared" si="29"/>
        <v>2200</v>
      </c>
      <c r="H86" s="149">
        <f t="shared" si="29"/>
        <v>0</v>
      </c>
      <c r="I86" s="149">
        <v>2200</v>
      </c>
      <c r="J86" s="149">
        <v>0</v>
      </c>
      <c r="K86" s="149">
        <v>0</v>
      </c>
      <c r="L86" s="149">
        <v>0</v>
      </c>
      <c r="M86" s="149">
        <v>0</v>
      </c>
      <c r="N86" s="149">
        <v>0</v>
      </c>
      <c r="O86" s="149">
        <v>0</v>
      </c>
      <c r="P86" s="149">
        <v>0</v>
      </c>
      <c r="Q86" s="441"/>
      <c r="R86" s="442"/>
      <c r="S86" s="22"/>
      <c r="T86" s="12"/>
      <c r="U86" s="12"/>
      <c r="V86" s="12"/>
      <c r="W86" s="12"/>
      <c r="X86" s="12"/>
      <c r="Y86" s="12"/>
    </row>
    <row r="87" spans="1:25" x14ac:dyDescent="0.3">
      <c r="A87" s="409"/>
      <c r="B87" s="550"/>
      <c r="C87" s="405"/>
      <c r="D87" s="422" t="s">
        <v>182</v>
      </c>
      <c r="E87" s="422" t="s">
        <v>182</v>
      </c>
      <c r="F87" s="138" t="s">
        <v>24</v>
      </c>
      <c r="G87" s="149">
        <f t="shared" si="29"/>
        <v>2200</v>
      </c>
      <c r="H87" s="149">
        <f t="shared" si="29"/>
        <v>0</v>
      </c>
      <c r="I87" s="149">
        <v>2200</v>
      </c>
      <c r="J87" s="149">
        <v>0</v>
      </c>
      <c r="K87" s="149">
        <v>0</v>
      </c>
      <c r="L87" s="149">
        <v>0</v>
      </c>
      <c r="M87" s="149">
        <v>0</v>
      </c>
      <c r="N87" s="149">
        <v>0</v>
      </c>
      <c r="O87" s="149">
        <v>0</v>
      </c>
      <c r="P87" s="149">
        <v>0</v>
      </c>
      <c r="Q87" s="441"/>
      <c r="R87" s="442"/>
      <c r="S87" s="22"/>
      <c r="T87" s="12"/>
      <c r="U87" s="12"/>
      <c r="V87" s="12"/>
      <c r="W87" s="12"/>
      <c r="X87" s="12"/>
      <c r="Y87" s="12"/>
    </row>
    <row r="88" spans="1:25" x14ac:dyDescent="0.3">
      <c r="A88" s="409"/>
      <c r="B88" s="550"/>
      <c r="C88" s="405"/>
      <c r="D88" s="422" t="s">
        <v>182</v>
      </c>
      <c r="E88" s="422" t="s">
        <v>182</v>
      </c>
      <c r="F88" s="138" t="s">
        <v>25</v>
      </c>
      <c r="G88" s="149">
        <f t="shared" si="29"/>
        <v>2200</v>
      </c>
      <c r="H88" s="149">
        <f t="shared" si="29"/>
        <v>0</v>
      </c>
      <c r="I88" s="149">
        <v>2200</v>
      </c>
      <c r="J88" s="149">
        <v>0</v>
      </c>
      <c r="K88" s="149">
        <v>0</v>
      </c>
      <c r="L88" s="149">
        <v>0</v>
      </c>
      <c r="M88" s="149">
        <v>0</v>
      </c>
      <c r="N88" s="149">
        <v>0</v>
      </c>
      <c r="O88" s="149">
        <v>0</v>
      </c>
      <c r="P88" s="149">
        <v>0</v>
      </c>
      <c r="Q88" s="441"/>
      <c r="R88" s="442"/>
      <c r="S88" s="22"/>
      <c r="T88" s="12"/>
      <c r="U88" s="12"/>
      <c r="V88" s="12"/>
      <c r="W88" s="12"/>
      <c r="X88" s="12"/>
      <c r="Y88" s="12"/>
    </row>
    <row r="89" spans="1:25" x14ac:dyDescent="0.3">
      <c r="A89" s="409"/>
      <c r="B89" s="550"/>
      <c r="C89" s="405"/>
      <c r="D89" s="422" t="s">
        <v>182</v>
      </c>
      <c r="E89" s="422" t="s">
        <v>182</v>
      </c>
      <c r="F89" s="138" t="s">
        <v>26</v>
      </c>
      <c r="G89" s="149">
        <f t="shared" si="29"/>
        <v>2200</v>
      </c>
      <c r="H89" s="149">
        <f t="shared" si="29"/>
        <v>0</v>
      </c>
      <c r="I89" s="149">
        <v>2200</v>
      </c>
      <c r="J89" s="149">
        <v>0</v>
      </c>
      <c r="K89" s="149">
        <v>0</v>
      </c>
      <c r="L89" s="149">
        <v>0</v>
      </c>
      <c r="M89" s="149">
        <v>0</v>
      </c>
      <c r="N89" s="149">
        <v>0</v>
      </c>
      <c r="O89" s="149">
        <v>0</v>
      </c>
      <c r="P89" s="149">
        <v>0</v>
      </c>
      <c r="Q89" s="441"/>
      <c r="R89" s="442"/>
      <c r="S89" s="22"/>
      <c r="T89" s="12"/>
      <c r="U89" s="12"/>
      <c r="V89" s="12"/>
      <c r="W89" s="12"/>
      <c r="X89" s="12"/>
      <c r="Y89" s="12"/>
    </row>
    <row r="90" spans="1:25" x14ac:dyDescent="0.3">
      <c r="A90" s="409"/>
      <c r="B90" s="550"/>
      <c r="C90" s="405"/>
      <c r="D90" s="422" t="s">
        <v>182</v>
      </c>
      <c r="E90" s="422" t="s">
        <v>182</v>
      </c>
      <c r="F90" s="138" t="s">
        <v>41</v>
      </c>
      <c r="G90" s="149">
        <f t="shared" si="29"/>
        <v>2200</v>
      </c>
      <c r="H90" s="149">
        <f t="shared" si="29"/>
        <v>0</v>
      </c>
      <c r="I90" s="149">
        <v>2200</v>
      </c>
      <c r="J90" s="149">
        <v>0</v>
      </c>
      <c r="K90" s="149">
        <v>0</v>
      </c>
      <c r="L90" s="149">
        <v>0</v>
      </c>
      <c r="M90" s="149">
        <v>0</v>
      </c>
      <c r="N90" s="149">
        <v>0</v>
      </c>
      <c r="O90" s="149">
        <v>0</v>
      </c>
      <c r="P90" s="149">
        <v>0</v>
      </c>
      <c r="Q90" s="441"/>
      <c r="R90" s="442"/>
      <c r="S90" s="22"/>
      <c r="T90" s="12"/>
      <c r="U90" s="12"/>
      <c r="V90" s="12"/>
      <c r="W90" s="12"/>
      <c r="X90" s="12"/>
      <c r="Y90" s="12"/>
    </row>
    <row r="91" spans="1:25" x14ac:dyDescent="0.3">
      <c r="A91" s="409"/>
      <c r="B91" s="550"/>
      <c r="C91" s="405"/>
      <c r="D91" s="422" t="s">
        <v>182</v>
      </c>
      <c r="E91" s="422" t="s">
        <v>182</v>
      </c>
      <c r="F91" s="138" t="s">
        <v>28</v>
      </c>
      <c r="G91" s="149">
        <f t="shared" si="29"/>
        <v>2200</v>
      </c>
      <c r="H91" s="149">
        <f t="shared" si="29"/>
        <v>0</v>
      </c>
      <c r="I91" s="149">
        <v>2200</v>
      </c>
      <c r="J91" s="149">
        <v>0</v>
      </c>
      <c r="K91" s="149">
        <v>0</v>
      </c>
      <c r="L91" s="149">
        <v>0</v>
      </c>
      <c r="M91" s="149">
        <v>0</v>
      </c>
      <c r="N91" s="149">
        <v>0</v>
      </c>
      <c r="O91" s="149">
        <v>0</v>
      </c>
      <c r="P91" s="149">
        <v>0</v>
      </c>
      <c r="Q91" s="441"/>
      <c r="R91" s="442"/>
      <c r="S91" s="22"/>
      <c r="T91" s="12"/>
      <c r="U91" s="12"/>
      <c r="V91" s="12"/>
      <c r="W91" s="12"/>
      <c r="X91" s="12"/>
      <c r="Y91" s="12"/>
    </row>
    <row r="92" spans="1:25" ht="15" customHeight="1" x14ac:dyDescent="0.3">
      <c r="A92" s="409"/>
      <c r="B92" s="546" t="s">
        <v>392</v>
      </c>
      <c r="C92" s="404" t="s">
        <v>71</v>
      </c>
      <c r="D92" s="421" t="s">
        <v>181</v>
      </c>
      <c r="E92" s="421" t="s">
        <v>191</v>
      </c>
      <c r="F92" s="138" t="s">
        <v>112</v>
      </c>
      <c r="G92" s="149">
        <f t="shared" ref="G92:H131" si="35">I92+K92+M92+O92</f>
        <v>4783</v>
      </c>
      <c r="H92" s="149">
        <f t="shared" si="35"/>
        <v>0</v>
      </c>
      <c r="I92" s="149">
        <f t="shared" ref="I92:P92" si="36">SUM(I93:I99)</f>
        <v>4783</v>
      </c>
      <c r="J92" s="149">
        <f t="shared" si="36"/>
        <v>0</v>
      </c>
      <c r="K92" s="149">
        <f t="shared" si="36"/>
        <v>0</v>
      </c>
      <c r="L92" s="149">
        <f t="shared" si="36"/>
        <v>0</v>
      </c>
      <c r="M92" s="149">
        <f t="shared" si="36"/>
        <v>0</v>
      </c>
      <c r="N92" s="149">
        <f t="shared" si="36"/>
        <v>0</v>
      </c>
      <c r="O92" s="149">
        <f t="shared" si="36"/>
        <v>0</v>
      </c>
      <c r="P92" s="149">
        <f t="shared" si="36"/>
        <v>0</v>
      </c>
      <c r="Q92" s="439" t="s">
        <v>242</v>
      </c>
      <c r="R92" s="440"/>
      <c r="S92" s="22"/>
      <c r="T92" s="12"/>
      <c r="U92" s="12"/>
      <c r="V92" s="12"/>
      <c r="W92" s="12"/>
      <c r="X92" s="12"/>
      <c r="Y92" s="12"/>
    </row>
    <row r="93" spans="1:25" x14ac:dyDescent="0.3">
      <c r="A93" s="409"/>
      <c r="B93" s="547"/>
      <c r="C93" s="405"/>
      <c r="D93" s="422"/>
      <c r="E93" s="422"/>
      <c r="F93" s="138" t="s">
        <v>22</v>
      </c>
      <c r="G93" s="149">
        <f t="shared" si="35"/>
        <v>1183</v>
      </c>
      <c r="H93" s="149">
        <f t="shared" si="35"/>
        <v>0</v>
      </c>
      <c r="I93" s="149">
        <v>1183</v>
      </c>
      <c r="J93" s="149">
        <v>0</v>
      </c>
      <c r="K93" s="149">
        <v>0</v>
      </c>
      <c r="L93" s="149">
        <v>0</v>
      </c>
      <c r="M93" s="149">
        <v>0</v>
      </c>
      <c r="N93" s="149">
        <v>0</v>
      </c>
      <c r="O93" s="149">
        <v>0</v>
      </c>
      <c r="P93" s="149">
        <v>0</v>
      </c>
      <c r="Q93" s="441"/>
      <c r="R93" s="442"/>
      <c r="S93" s="22"/>
      <c r="T93" s="12"/>
      <c r="U93" s="12"/>
      <c r="V93" s="12"/>
      <c r="W93" s="12"/>
      <c r="X93" s="12"/>
      <c r="Y93" s="12"/>
    </row>
    <row r="94" spans="1:25" x14ac:dyDescent="0.3">
      <c r="A94" s="409"/>
      <c r="B94" s="547"/>
      <c r="C94" s="405"/>
      <c r="D94" s="422" t="s">
        <v>182</v>
      </c>
      <c r="E94" s="422" t="s">
        <v>182</v>
      </c>
      <c r="F94" s="138" t="s">
        <v>23</v>
      </c>
      <c r="G94" s="149">
        <f t="shared" si="35"/>
        <v>600</v>
      </c>
      <c r="H94" s="149">
        <f t="shared" si="35"/>
        <v>0</v>
      </c>
      <c r="I94" s="149">
        <v>600</v>
      </c>
      <c r="J94" s="149">
        <v>0</v>
      </c>
      <c r="K94" s="149">
        <v>0</v>
      </c>
      <c r="L94" s="149">
        <v>0</v>
      </c>
      <c r="M94" s="149">
        <v>0</v>
      </c>
      <c r="N94" s="149">
        <v>0</v>
      </c>
      <c r="O94" s="149">
        <v>0</v>
      </c>
      <c r="P94" s="149">
        <v>0</v>
      </c>
      <c r="Q94" s="441"/>
      <c r="R94" s="442"/>
      <c r="S94" s="22"/>
      <c r="T94" s="12"/>
      <c r="U94" s="12"/>
      <c r="V94" s="12"/>
      <c r="W94" s="12"/>
      <c r="X94" s="12"/>
      <c r="Y94" s="12"/>
    </row>
    <row r="95" spans="1:25" x14ac:dyDescent="0.3">
      <c r="A95" s="409"/>
      <c r="B95" s="547"/>
      <c r="C95" s="405"/>
      <c r="D95" s="422" t="s">
        <v>182</v>
      </c>
      <c r="E95" s="422" t="s">
        <v>182</v>
      </c>
      <c r="F95" s="138" t="s">
        <v>24</v>
      </c>
      <c r="G95" s="149">
        <f t="shared" si="35"/>
        <v>600</v>
      </c>
      <c r="H95" s="149">
        <f t="shared" si="35"/>
        <v>0</v>
      </c>
      <c r="I95" s="149">
        <v>600</v>
      </c>
      <c r="J95" s="149">
        <v>0</v>
      </c>
      <c r="K95" s="149">
        <v>0</v>
      </c>
      <c r="L95" s="149">
        <v>0</v>
      </c>
      <c r="M95" s="149">
        <v>0</v>
      </c>
      <c r="N95" s="149">
        <v>0</v>
      </c>
      <c r="O95" s="149">
        <v>0</v>
      </c>
      <c r="P95" s="149">
        <v>0</v>
      </c>
      <c r="Q95" s="441"/>
      <c r="R95" s="442"/>
      <c r="S95" s="22"/>
      <c r="T95" s="12"/>
      <c r="U95" s="12"/>
      <c r="V95" s="12"/>
      <c r="W95" s="12"/>
      <c r="X95" s="12"/>
      <c r="Y95" s="12"/>
    </row>
    <row r="96" spans="1:25" x14ac:dyDescent="0.3">
      <c r="A96" s="409"/>
      <c r="B96" s="547"/>
      <c r="C96" s="405"/>
      <c r="D96" s="422" t="s">
        <v>182</v>
      </c>
      <c r="E96" s="422" t="s">
        <v>182</v>
      </c>
      <c r="F96" s="138" t="s">
        <v>25</v>
      </c>
      <c r="G96" s="149">
        <f t="shared" si="35"/>
        <v>600</v>
      </c>
      <c r="H96" s="149">
        <f t="shared" si="35"/>
        <v>0</v>
      </c>
      <c r="I96" s="149">
        <v>600</v>
      </c>
      <c r="J96" s="149">
        <v>0</v>
      </c>
      <c r="K96" s="149">
        <v>0</v>
      </c>
      <c r="L96" s="149">
        <v>0</v>
      </c>
      <c r="M96" s="149">
        <v>0</v>
      </c>
      <c r="N96" s="149">
        <v>0</v>
      </c>
      <c r="O96" s="149">
        <v>0</v>
      </c>
      <c r="P96" s="149">
        <v>0</v>
      </c>
      <c r="Q96" s="441"/>
      <c r="R96" s="442"/>
      <c r="S96" s="22"/>
      <c r="T96" s="12"/>
      <c r="U96" s="12"/>
      <c r="V96" s="12"/>
      <c r="W96" s="12"/>
      <c r="X96" s="12"/>
      <c r="Y96" s="12"/>
    </row>
    <row r="97" spans="1:25" x14ac:dyDescent="0.3">
      <c r="A97" s="409"/>
      <c r="B97" s="547"/>
      <c r="C97" s="405"/>
      <c r="D97" s="422" t="s">
        <v>182</v>
      </c>
      <c r="E97" s="422" t="s">
        <v>182</v>
      </c>
      <c r="F97" s="138" t="s">
        <v>26</v>
      </c>
      <c r="G97" s="149">
        <f t="shared" si="35"/>
        <v>600</v>
      </c>
      <c r="H97" s="149">
        <f t="shared" si="35"/>
        <v>0</v>
      </c>
      <c r="I97" s="149">
        <v>600</v>
      </c>
      <c r="J97" s="149">
        <v>0</v>
      </c>
      <c r="K97" s="149">
        <v>0</v>
      </c>
      <c r="L97" s="149">
        <v>0</v>
      </c>
      <c r="M97" s="149">
        <v>0</v>
      </c>
      <c r="N97" s="149">
        <v>0</v>
      </c>
      <c r="O97" s="149">
        <v>0</v>
      </c>
      <c r="P97" s="149">
        <v>0</v>
      </c>
      <c r="Q97" s="441"/>
      <c r="R97" s="442"/>
      <c r="S97" s="22"/>
      <c r="T97" s="12"/>
      <c r="U97" s="12"/>
      <c r="V97" s="12"/>
      <c r="W97" s="12"/>
      <c r="X97" s="12"/>
      <c r="Y97" s="12"/>
    </row>
    <row r="98" spans="1:25" x14ac:dyDescent="0.3">
      <c r="A98" s="409"/>
      <c r="B98" s="547"/>
      <c r="C98" s="405"/>
      <c r="D98" s="422" t="s">
        <v>182</v>
      </c>
      <c r="E98" s="422" t="s">
        <v>182</v>
      </c>
      <c r="F98" s="138" t="s">
        <v>41</v>
      </c>
      <c r="G98" s="149">
        <f t="shared" si="35"/>
        <v>600</v>
      </c>
      <c r="H98" s="149">
        <f t="shared" si="35"/>
        <v>0</v>
      </c>
      <c r="I98" s="149">
        <v>600</v>
      </c>
      <c r="J98" s="149">
        <v>0</v>
      </c>
      <c r="K98" s="149">
        <v>0</v>
      </c>
      <c r="L98" s="149">
        <v>0</v>
      </c>
      <c r="M98" s="149">
        <v>0</v>
      </c>
      <c r="N98" s="149">
        <v>0</v>
      </c>
      <c r="O98" s="149">
        <v>0</v>
      </c>
      <c r="P98" s="149">
        <v>0</v>
      </c>
      <c r="Q98" s="441"/>
      <c r="R98" s="442"/>
      <c r="S98" s="22"/>
      <c r="T98" s="12"/>
      <c r="U98" s="12"/>
      <c r="V98" s="12"/>
      <c r="W98" s="12"/>
      <c r="X98" s="12"/>
      <c r="Y98" s="12"/>
    </row>
    <row r="99" spans="1:25" x14ac:dyDescent="0.3">
      <c r="A99" s="410"/>
      <c r="B99" s="548"/>
      <c r="C99" s="406"/>
      <c r="D99" s="432" t="s">
        <v>182</v>
      </c>
      <c r="E99" s="432" t="s">
        <v>182</v>
      </c>
      <c r="F99" s="138" t="s">
        <v>28</v>
      </c>
      <c r="G99" s="149">
        <f t="shared" si="35"/>
        <v>600</v>
      </c>
      <c r="H99" s="149">
        <f t="shared" si="35"/>
        <v>0</v>
      </c>
      <c r="I99" s="149">
        <v>600</v>
      </c>
      <c r="J99" s="149">
        <v>0</v>
      </c>
      <c r="K99" s="149">
        <v>0</v>
      </c>
      <c r="L99" s="149">
        <v>0</v>
      </c>
      <c r="M99" s="149">
        <v>0</v>
      </c>
      <c r="N99" s="149">
        <v>0</v>
      </c>
      <c r="O99" s="149">
        <v>0</v>
      </c>
      <c r="P99" s="149">
        <v>0</v>
      </c>
      <c r="Q99" s="443"/>
      <c r="R99" s="444"/>
      <c r="S99" s="22"/>
      <c r="T99" s="12"/>
      <c r="U99" s="12"/>
      <c r="V99" s="12"/>
      <c r="W99" s="12"/>
      <c r="X99" s="12"/>
      <c r="Y99" s="12"/>
    </row>
    <row r="100" spans="1:25" s="150" customFormat="1" x14ac:dyDescent="0.3">
      <c r="A100" s="409" t="s">
        <v>771</v>
      </c>
      <c r="B100" s="546" t="s">
        <v>766</v>
      </c>
      <c r="C100" s="404" t="s">
        <v>767</v>
      </c>
      <c r="D100" s="421" t="s">
        <v>181</v>
      </c>
      <c r="E100" s="421" t="s">
        <v>205</v>
      </c>
      <c r="F100" s="138" t="s">
        <v>112</v>
      </c>
      <c r="G100" s="149">
        <f t="shared" ref="G100:G115" si="37">I100+K100+M100+O100</f>
        <v>14924.9</v>
      </c>
      <c r="H100" s="149">
        <f t="shared" ref="H100:H115" si="38">J100+L100+N100+P100</f>
        <v>14924.9</v>
      </c>
      <c r="I100" s="149">
        <f t="shared" ref="I100:P100" si="39">SUM(I101:I107)</f>
        <v>14924.9</v>
      </c>
      <c r="J100" s="149">
        <f t="shared" si="39"/>
        <v>14924.9</v>
      </c>
      <c r="K100" s="149">
        <f t="shared" si="39"/>
        <v>0</v>
      </c>
      <c r="L100" s="149">
        <f t="shared" si="39"/>
        <v>0</v>
      </c>
      <c r="M100" s="149">
        <f t="shared" si="39"/>
        <v>0</v>
      </c>
      <c r="N100" s="149">
        <f t="shared" si="39"/>
        <v>0</v>
      </c>
      <c r="O100" s="149">
        <f t="shared" si="39"/>
        <v>0</v>
      </c>
      <c r="P100" s="149">
        <f t="shared" si="39"/>
        <v>0</v>
      </c>
      <c r="Q100" s="439" t="s">
        <v>242</v>
      </c>
      <c r="R100" s="440"/>
      <c r="S100" s="22"/>
      <c r="T100" s="12"/>
      <c r="U100" s="12"/>
      <c r="V100" s="12"/>
      <c r="W100" s="12"/>
      <c r="X100" s="12"/>
      <c r="Y100" s="12"/>
    </row>
    <row r="101" spans="1:25" s="150" customFormat="1" x14ac:dyDescent="0.3">
      <c r="A101" s="409"/>
      <c r="B101" s="547"/>
      <c r="C101" s="405"/>
      <c r="D101" s="422"/>
      <c r="E101" s="422"/>
      <c r="F101" s="138" t="s">
        <v>22</v>
      </c>
      <c r="G101" s="149">
        <f t="shared" si="37"/>
        <v>14924.9</v>
      </c>
      <c r="H101" s="149">
        <f t="shared" si="38"/>
        <v>14924.9</v>
      </c>
      <c r="I101" s="149">
        <v>14924.9</v>
      </c>
      <c r="J101" s="149">
        <v>14924.9</v>
      </c>
      <c r="K101" s="149">
        <v>0</v>
      </c>
      <c r="L101" s="149">
        <v>0</v>
      </c>
      <c r="M101" s="149">
        <v>0</v>
      </c>
      <c r="N101" s="149">
        <v>0</v>
      </c>
      <c r="O101" s="149">
        <v>0</v>
      </c>
      <c r="P101" s="149">
        <v>0</v>
      </c>
      <c r="Q101" s="441"/>
      <c r="R101" s="442"/>
      <c r="S101" s="22"/>
      <c r="T101" s="12"/>
      <c r="U101" s="12"/>
      <c r="V101" s="12"/>
      <c r="W101" s="12"/>
      <c r="X101" s="12"/>
      <c r="Y101" s="12"/>
    </row>
    <row r="102" spans="1:25" s="150" customFormat="1" x14ac:dyDescent="0.3">
      <c r="A102" s="409"/>
      <c r="B102" s="547"/>
      <c r="C102" s="405"/>
      <c r="D102" s="422" t="s">
        <v>182</v>
      </c>
      <c r="E102" s="422"/>
      <c r="F102" s="138" t="s">
        <v>23</v>
      </c>
      <c r="G102" s="149">
        <f t="shared" si="37"/>
        <v>0</v>
      </c>
      <c r="H102" s="149">
        <f t="shared" si="38"/>
        <v>0</v>
      </c>
      <c r="I102" s="149">
        <v>0</v>
      </c>
      <c r="J102" s="149">
        <v>0</v>
      </c>
      <c r="K102" s="149">
        <v>0</v>
      </c>
      <c r="L102" s="149">
        <v>0</v>
      </c>
      <c r="M102" s="149">
        <v>0</v>
      </c>
      <c r="N102" s="149">
        <v>0</v>
      </c>
      <c r="O102" s="149">
        <v>0</v>
      </c>
      <c r="P102" s="149">
        <v>0</v>
      </c>
      <c r="Q102" s="441"/>
      <c r="R102" s="442"/>
      <c r="S102" s="22"/>
      <c r="T102" s="12"/>
      <c r="U102" s="12"/>
      <c r="V102" s="12"/>
      <c r="W102" s="12"/>
      <c r="X102" s="12"/>
      <c r="Y102" s="12"/>
    </row>
    <row r="103" spans="1:25" s="150" customFormat="1" x14ac:dyDescent="0.3">
      <c r="A103" s="409"/>
      <c r="B103" s="547"/>
      <c r="C103" s="405"/>
      <c r="D103" s="422" t="s">
        <v>182</v>
      </c>
      <c r="E103" s="422"/>
      <c r="F103" s="138" t="s">
        <v>24</v>
      </c>
      <c r="G103" s="149">
        <f t="shared" si="37"/>
        <v>0</v>
      </c>
      <c r="H103" s="149">
        <f t="shared" si="38"/>
        <v>0</v>
      </c>
      <c r="I103" s="149">
        <v>0</v>
      </c>
      <c r="J103" s="149">
        <v>0</v>
      </c>
      <c r="K103" s="149">
        <v>0</v>
      </c>
      <c r="L103" s="149">
        <v>0</v>
      </c>
      <c r="M103" s="149">
        <v>0</v>
      </c>
      <c r="N103" s="149">
        <v>0</v>
      </c>
      <c r="O103" s="149">
        <v>0</v>
      </c>
      <c r="P103" s="149">
        <v>0</v>
      </c>
      <c r="Q103" s="441"/>
      <c r="R103" s="442"/>
      <c r="S103" s="22"/>
      <c r="T103" s="12"/>
      <c r="U103" s="12"/>
      <c r="V103" s="12"/>
      <c r="W103" s="12"/>
      <c r="X103" s="12"/>
      <c r="Y103" s="12"/>
    </row>
    <row r="104" spans="1:25" s="150" customFormat="1" x14ac:dyDescent="0.3">
      <c r="A104" s="409"/>
      <c r="B104" s="547"/>
      <c r="C104" s="405"/>
      <c r="D104" s="422" t="s">
        <v>182</v>
      </c>
      <c r="E104" s="422"/>
      <c r="F104" s="138" t="s">
        <v>25</v>
      </c>
      <c r="G104" s="149">
        <f t="shared" si="37"/>
        <v>0</v>
      </c>
      <c r="H104" s="149">
        <f t="shared" si="38"/>
        <v>0</v>
      </c>
      <c r="I104" s="149">
        <v>0</v>
      </c>
      <c r="J104" s="149">
        <v>0</v>
      </c>
      <c r="K104" s="149">
        <v>0</v>
      </c>
      <c r="L104" s="149">
        <v>0</v>
      </c>
      <c r="M104" s="149">
        <v>0</v>
      </c>
      <c r="N104" s="149">
        <v>0</v>
      </c>
      <c r="O104" s="149">
        <v>0</v>
      </c>
      <c r="P104" s="149">
        <v>0</v>
      </c>
      <c r="Q104" s="441"/>
      <c r="R104" s="442"/>
      <c r="S104" s="22"/>
      <c r="T104" s="12"/>
      <c r="U104" s="12"/>
      <c r="V104" s="12"/>
      <c r="W104" s="12"/>
      <c r="X104" s="12"/>
      <c r="Y104" s="12"/>
    </row>
    <row r="105" spans="1:25" s="150" customFormat="1" x14ac:dyDescent="0.3">
      <c r="A105" s="409"/>
      <c r="B105" s="547"/>
      <c r="C105" s="405"/>
      <c r="D105" s="422" t="s">
        <v>182</v>
      </c>
      <c r="E105" s="422"/>
      <c r="F105" s="138" t="s">
        <v>26</v>
      </c>
      <c r="G105" s="149">
        <f t="shared" si="37"/>
        <v>0</v>
      </c>
      <c r="H105" s="149">
        <f t="shared" si="38"/>
        <v>0</v>
      </c>
      <c r="I105" s="149">
        <v>0</v>
      </c>
      <c r="J105" s="149">
        <v>0</v>
      </c>
      <c r="K105" s="149">
        <v>0</v>
      </c>
      <c r="L105" s="149">
        <v>0</v>
      </c>
      <c r="M105" s="149">
        <v>0</v>
      </c>
      <c r="N105" s="149">
        <v>0</v>
      </c>
      <c r="O105" s="149">
        <v>0</v>
      </c>
      <c r="P105" s="149">
        <v>0</v>
      </c>
      <c r="Q105" s="441"/>
      <c r="R105" s="442"/>
      <c r="S105" s="22"/>
      <c r="T105" s="12"/>
      <c r="U105" s="12"/>
      <c r="V105" s="12"/>
      <c r="W105" s="12"/>
      <c r="X105" s="12"/>
      <c r="Y105" s="12"/>
    </row>
    <row r="106" spans="1:25" s="150" customFormat="1" x14ac:dyDescent="0.3">
      <c r="A106" s="409"/>
      <c r="B106" s="547"/>
      <c r="C106" s="405"/>
      <c r="D106" s="422" t="s">
        <v>182</v>
      </c>
      <c r="E106" s="422"/>
      <c r="F106" s="138" t="s">
        <v>41</v>
      </c>
      <c r="G106" s="149">
        <f t="shared" si="37"/>
        <v>0</v>
      </c>
      <c r="H106" s="149">
        <f t="shared" si="38"/>
        <v>0</v>
      </c>
      <c r="I106" s="149">
        <v>0</v>
      </c>
      <c r="J106" s="149">
        <v>0</v>
      </c>
      <c r="K106" s="149">
        <v>0</v>
      </c>
      <c r="L106" s="149">
        <v>0</v>
      </c>
      <c r="M106" s="149">
        <v>0</v>
      </c>
      <c r="N106" s="149">
        <v>0</v>
      </c>
      <c r="O106" s="149">
        <v>0</v>
      </c>
      <c r="P106" s="149">
        <v>0</v>
      </c>
      <c r="Q106" s="441"/>
      <c r="R106" s="442"/>
      <c r="S106" s="22"/>
      <c r="T106" s="12"/>
      <c r="U106" s="12"/>
      <c r="V106" s="12"/>
      <c r="W106" s="12"/>
      <c r="X106" s="12"/>
      <c r="Y106" s="12"/>
    </row>
    <row r="107" spans="1:25" s="150" customFormat="1" x14ac:dyDescent="0.3">
      <c r="A107" s="410"/>
      <c r="B107" s="548"/>
      <c r="C107" s="406"/>
      <c r="D107" s="432" t="s">
        <v>182</v>
      </c>
      <c r="E107" s="432"/>
      <c r="F107" s="138" t="s">
        <v>28</v>
      </c>
      <c r="G107" s="149">
        <f t="shared" si="37"/>
        <v>0</v>
      </c>
      <c r="H107" s="149">
        <f t="shared" si="38"/>
        <v>0</v>
      </c>
      <c r="I107" s="149">
        <v>0</v>
      </c>
      <c r="J107" s="149">
        <v>0</v>
      </c>
      <c r="K107" s="149">
        <v>0</v>
      </c>
      <c r="L107" s="149">
        <v>0</v>
      </c>
      <c r="M107" s="149">
        <v>0</v>
      </c>
      <c r="N107" s="149">
        <v>0</v>
      </c>
      <c r="O107" s="149">
        <v>0</v>
      </c>
      <c r="P107" s="149">
        <v>0</v>
      </c>
      <c r="Q107" s="443"/>
      <c r="R107" s="444"/>
      <c r="S107" s="22"/>
      <c r="T107" s="12"/>
      <c r="U107" s="12"/>
      <c r="V107" s="12"/>
      <c r="W107" s="12"/>
      <c r="X107" s="12"/>
      <c r="Y107" s="12"/>
    </row>
    <row r="108" spans="1:25" s="150" customFormat="1" x14ac:dyDescent="0.3">
      <c r="A108" s="408" t="s">
        <v>772</v>
      </c>
      <c r="B108" s="546" t="s">
        <v>768</v>
      </c>
      <c r="C108" s="404" t="s">
        <v>770</v>
      </c>
      <c r="D108" s="421" t="s">
        <v>181</v>
      </c>
      <c r="E108" s="421" t="s">
        <v>205</v>
      </c>
      <c r="F108" s="138" t="s">
        <v>112</v>
      </c>
      <c r="G108" s="149">
        <f t="shared" si="37"/>
        <v>5833.8</v>
      </c>
      <c r="H108" s="149">
        <f t="shared" si="38"/>
        <v>5833.8</v>
      </c>
      <c r="I108" s="149">
        <f t="shared" ref="I108:P108" si="40">SUM(I109:I115)</f>
        <v>5833.8</v>
      </c>
      <c r="J108" s="149">
        <f t="shared" si="40"/>
        <v>5833.8</v>
      </c>
      <c r="K108" s="149">
        <f t="shared" si="40"/>
        <v>0</v>
      </c>
      <c r="L108" s="149">
        <f t="shared" si="40"/>
        <v>0</v>
      </c>
      <c r="M108" s="149">
        <f t="shared" si="40"/>
        <v>0</v>
      </c>
      <c r="N108" s="149">
        <f t="shared" si="40"/>
        <v>0</v>
      </c>
      <c r="O108" s="149">
        <f t="shared" si="40"/>
        <v>0</v>
      </c>
      <c r="P108" s="149">
        <f t="shared" si="40"/>
        <v>0</v>
      </c>
      <c r="Q108" s="439" t="s">
        <v>242</v>
      </c>
      <c r="R108" s="440"/>
      <c r="S108" s="22"/>
      <c r="T108" s="12"/>
      <c r="U108" s="12"/>
      <c r="V108" s="12"/>
      <c r="W108" s="12"/>
      <c r="X108" s="12"/>
      <c r="Y108" s="12"/>
    </row>
    <row r="109" spans="1:25" s="150" customFormat="1" x14ac:dyDescent="0.3">
      <c r="A109" s="409"/>
      <c r="B109" s="547"/>
      <c r="C109" s="405"/>
      <c r="D109" s="422"/>
      <c r="E109" s="422"/>
      <c r="F109" s="138" t="s">
        <v>22</v>
      </c>
      <c r="G109" s="149">
        <f t="shared" si="37"/>
        <v>5833.8</v>
      </c>
      <c r="H109" s="149">
        <f t="shared" si="38"/>
        <v>5833.8</v>
      </c>
      <c r="I109" s="149">
        <f>I117</f>
        <v>5833.8</v>
      </c>
      <c r="J109" s="149">
        <f t="shared" ref="J109:P109" si="41">J117</f>
        <v>5833.8</v>
      </c>
      <c r="K109" s="149">
        <f t="shared" si="41"/>
        <v>0</v>
      </c>
      <c r="L109" s="149">
        <f t="shared" si="41"/>
        <v>0</v>
      </c>
      <c r="M109" s="149">
        <f t="shared" si="41"/>
        <v>0</v>
      </c>
      <c r="N109" s="149">
        <f t="shared" si="41"/>
        <v>0</v>
      </c>
      <c r="O109" s="149">
        <f t="shared" si="41"/>
        <v>0</v>
      </c>
      <c r="P109" s="149">
        <f t="shared" si="41"/>
        <v>0</v>
      </c>
      <c r="Q109" s="441"/>
      <c r="R109" s="442"/>
      <c r="S109" s="22"/>
      <c r="T109" s="12"/>
      <c r="U109" s="12"/>
      <c r="V109" s="12"/>
      <c r="W109" s="12"/>
      <c r="X109" s="12"/>
      <c r="Y109" s="12"/>
    </row>
    <row r="110" spans="1:25" s="150" customFormat="1" x14ac:dyDescent="0.3">
      <c r="A110" s="409"/>
      <c r="B110" s="547"/>
      <c r="C110" s="405"/>
      <c r="D110" s="422" t="s">
        <v>182</v>
      </c>
      <c r="E110" s="422"/>
      <c r="F110" s="138" t="s">
        <v>23</v>
      </c>
      <c r="G110" s="149">
        <f t="shared" si="37"/>
        <v>0</v>
      </c>
      <c r="H110" s="149">
        <f t="shared" si="38"/>
        <v>0</v>
      </c>
      <c r="I110" s="149">
        <f t="shared" ref="I110:P110" si="42">I118</f>
        <v>0</v>
      </c>
      <c r="J110" s="149">
        <f t="shared" si="42"/>
        <v>0</v>
      </c>
      <c r="K110" s="149">
        <f t="shared" si="42"/>
        <v>0</v>
      </c>
      <c r="L110" s="149">
        <f t="shared" si="42"/>
        <v>0</v>
      </c>
      <c r="M110" s="149">
        <f t="shared" si="42"/>
        <v>0</v>
      </c>
      <c r="N110" s="149">
        <f t="shared" si="42"/>
        <v>0</v>
      </c>
      <c r="O110" s="149">
        <f t="shared" si="42"/>
        <v>0</v>
      </c>
      <c r="P110" s="149">
        <f t="shared" si="42"/>
        <v>0</v>
      </c>
      <c r="Q110" s="441"/>
      <c r="R110" s="442"/>
      <c r="S110" s="22"/>
      <c r="T110" s="12"/>
      <c r="U110" s="12"/>
      <c r="V110" s="12"/>
      <c r="W110" s="12"/>
      <c r="X110" s="12"/>
      <c r="Y110" s="12"/>
    </row>
    <row r="111" spans="1:25" s="150" customFormat="1" x14ac:dyDescent="0.3">
      <c r="A111" s="409"/>
      <c r="B111" s="547"/>
      <c r="C111" s="405"/>
      <c r="D111" s="422" t="s">
        <v>182</v>
      </c>
      <c r="E111" s="422"/>
      <c r="F111" s="138" t="s">
        <v>24</v>
      </c>
      <c r="G111" s="149">
        <f t="shared" si="37"/>
        <v>0</v>
      </c>
      <c r="H111" s="149">
        <f t="shared" si="38"/>
        <v>0</v>
      </c>
      <c r="I111" s="149">
        <f t="shared" ref="I111:P111" si="43">I119</f>
        <v>0</v>
      </c>
      <c r="J111" s="149">
        <f t="shared" si="43"/>
        <v>0</v>
      </c>
      <c r="K111" s="149">
        <f t="shared" si="43"/>
        <v>0</v>
      </c>
      <c r="L111" s="149">
        <f t="shared" si="43"/>
        <v>0</v>
      </c>
      <c r="M111" s="149">
        <f t="shared" si="43"/>
        <v>0</v>
      </c>
      <c r="N111" s="149">
        <f t="shared" si="43"/>
        <v>0</v>
      </c>
      <c r="O111" s="149">
        <f t="shared" si="43"/>
        <v>0</v>
      </c>
      <c r="P111" s="149">
        <f t="shared" si="43"/>
        <v>0</v>
      </c>
      <c r="Q111" s="441"/>
      <c r="R111" s="442"/>
      <c r="S111" s="22"/>
      <c r="T111" s="12"/>
      <c r="U111" s="12"/>
      <c r="V111" s="12"/>
      <c r="W111" s="12"/>
      <c r="X111" s="12"/>
      <c r="Y111" s="12"/>
    </row>
    <row r="112" spans="1:25" s="150" customFormat="1" x14ac:dyDescent="0.3">
      <c r="A112" s="409"/>
      <c r="B112" s="547"/>
      <c r="C112" s="405"/>
      <c r="D112" s="422" t="s">
        <v>182</v>
      </c>
      <c r="E112" s="422"/>
      <c r="F112" s="138" t="s">
        <v>25</v>
      </c>
      <c r="G112" s="149">
        <f t="shared" si="37"/>
        <v>0</v>
      </c>
      <c r="H112" s="149">
        <f t="shared" si="38"/>
        <v>0</v>
      </c>
      <c r="I112" s="149">
        <f t="shared" ref="I112:P112" si="44">I120</f>
        <v>0</v>
      </c>
      <c r="J112" s="149">
        <f t="shared" si="44"/>
        <v>0</v>
      </c>
      <c r="K112" s="149">
        <f t="shared" si="44"/>
        <v>0</v>
      </c>
      <c r="L112" s="149">
        <f t="shared" si="44"/>
        <v>0</v>
      </c>
      <c r="M112" s="149">
        <f t="shared" si="44"/>
        <v>0</v>
      </c>
      <c r="N112" s="149">
        <f t="shared" si="44"/>
        <v>0</v>
      </c>
      <c r="O112" s="149">
        <f t="shared" si="44"/>
        <v>0</v>
      </c>
      <c r="P112" s="149">
        <f t="shared" si="44"/>
        <v>0</v>
      </c>
      <c r="Q112" s="441"/>
      <c r="R112" s="442"/>
      <c r="S112" s="22"/>
      <c r="T112" s="12"/>
      <c r="U112" s="12"/>
      <c r="V112" s="12"/>
      <c r="W112" s="12"/>
      <c r="X112" s="12"/>
      <c r="Y112" s="12"/>
    </row>
    <row r="113" spans="1:25" s="150" customFormat="1" x14ac:dyDescent="0.3">
      <c r="A113" s="409"/>
      <c r="B113" s="547"/>
      <c r="C113" s="405"/>
      <c r="D113" s="422" t="s">
        <v>182</v>
      </c>
      <c r="E113" s="422"/>
      <c r="F113" s="138" t="s">
        <v>26</v>
      </c>
      <c r="G113" s="149">
        <f t="shared" si="37"/>
        <v>0</v>
      </c>
      <c r="H113" s="149">
        <f t="shared" si="38"/>
        <v>0</v>
      </c>
      <c r="I113" s="149">
        <f t="shared" ref="I113:P113" si="45">I121</f>
        <v>0</v>
      </c>
      <c r="J113" s="149">
        <f t="shared" si="45"/>
        <v>0</v>
      </c>
      <c r="K113" s="149">
        <f t="shared" si="45"/>
        <v>0</v>
      </c>
      <c r="L113" s="149">
        <f t="shared" si="45"/>
        <v>0</v>
      </c>
      <c r="M113" s="149">
        <f t="shared" si="45"/>
        <v>0</v>
      </c>
      <c r="N113" s="149">
        <f t="shared" si="45"/>
        <v>0</v>
      </c>
      <c r="O113" s="149">
        <f t="shared" si="45"/>
        <v>0</v>
      </c>
      <c r="P113" s="149">
        <f t="shared" si="45"/>
        <v>0</v>
      </c>
      <c r="Q113" s="441"/>
      <c r="R113" s="442"/>
      <c r="S113" s="22"/>
      <c r="T113" s="12"/>
      <c r="U113" s="12"/>
      <c r="V113" s="12"/>
      <c r="W113" s="12"/>
      <c r="X113" s="12"/>
      <c r="Y113" s="12"/>
    </row>
    <row r="114" spans="1:25" s="150" customFormat="1" x14ac:dyDescent="0.3">
      <c r="A114" s="409"/>
      <c r="B114" s="547"/>
      <c r="C114" s="405"/>
      <c r="D114" s="422" t="s">
        <v>182</v>
      </c>
      <c r="E114" s="422"/>
      <c r="F114" s="138" t="s">
        <v>41</v>
      </c>
      <c r="G114" s="149">
        <f t="shared" si="37"/>
        <v>0</v>
      </c>
      <c r="H114" s="149">
        <f t="shared" si="38"/>
        <v>0</v>
      </c>
      <c r="I114" s="149">
        <f t="shared" ref="I114:P114" si="46">I122</f>
        <v>0</v>
      </c>
      <c r="J114" s="149">
        <f t="shared" si="46"/>
        <v>0</v>
      </c>
      <c r="K114" s="149">
        <f t="shared" si="46"/>
        <v>0</v>
      </c>
      <c r="L114" s="149">
        <f t="shared" si="46"/>
        <v>0</v>
      </c>
      <c r="M114" s="149">
        <f t="shared" si="46"/>
        <v>0</v>
      </c>
      <c r="N114" s="149">
        <f t="shared" si="46"/>
        <v>0</v>
      </c>
      <c r="O114" s="149">
        <f t="shared" si="46"/>
        <v>0</v>
      </c>
      <c r="P114" s="149">
        <f t="shared" si="46"/>
        <v>0</v>
      </c>
      <c r="Q114" s="441"/>
      <c r="R114" s="442"/>
      <c r="S114" s="22"/>
      <c r="T114" s="12"/>
      <c r="U114" s="12"/>
      <c r="V114" s="12"/>
      <c r="W114" s="12"/>
      <c r="X114" s="12"/>
      <c r="Y114" s="12"/>
    </row>
    <row r="115" spans="1:25" s="150" customFormat="1" x14ac:dyDescent="0.3">
      <c r="A115" s="410"/>
      <c r="B115" s="548"/>
      <c r="C115" s="406"/>
      <c r="D115" s="432" t="s">
        <v>182</v>
      </c>
      <c r="E115" s="432"/>
      <c r="F115" s="138" t="s">
        <v>28</v>
      </c>
      <c r="G115" s="149">
        <f t="shared" si="37"/>
        <v>0</v>
      </c>
      <c r="H115" s="149">
        <f t="shared" si="38"/>
        <v>0</v>
      </c>
      <c r="I115" s="149">
        <f t="shared" ref="I115:P115" si="47">I123</f>
        <v>0</v>
      </c>
      <c r="J115" s="149">
        <f t="shared" si="47"/>
        <v>0</v>
      </c>
      <c r="K115" s="149">
        <f t="shared" si="47"/>
        <v>0</v>
      </c>
      <c r="L115" s="149">
        <f t="shared" si="47"/>
        <v>0</v>
      </c>
      <c r="M115" s="149">
        <f t="shared" si="47"/>
        <v>0</v>
      </c>
      <c r="N115" s="149">
        <f t="shared" si="47"/>
        <v>0</v>
      </c>
      <c r="O115" s="149">
        <f t="shared" si="47"/>
        <v>0</v>
      </c>
      <c r="P115" s="149">
        <f t="shared" si="47"/>
        <v>0</v>
      </c>
      <c r="Q115" s="443"/>
      <c r="R115" s="444"/>
      <c r="S115" s="22"/>
      <c r="T115" s="12"/>
      <c r="U115" s="12"/>
      <c r="V115" s="12"/>
      <c r="W115" s="12"/>
      <c r="X115" s="12"/>
      <c r="Y115" s="12"/>
    </row>
    <row r="116" spans="1:25" s="150" customFormat="1" x14ac:dyDescent="0.3">
      <c r="A116" s="408" t="s">
        <v>773</v>
      </c>
      <c r="B116" s="546" t="s">
        <v>769</v>
      </c>
      <c r="C116" s="404" t="s">
        <v>770</v>
      </c>
      <c r="D116" s="421" t="s">
        <v>181</v>
      </c>
      <c r="E116" s="421" t="s">
        <v>205</v>
      </c>
      <c r="F116" s="138" t="s">
        <v>112</v>
      </c>
      <c r="G116" s="149">
        <f t="shared" ref="G116:G123" si="48">I116+K116+M116+O116</f>
        <v>5833.8</v>
      </c>
      <c r="H116" s="149">
        <f t="shared" ref="H116:H123" si="49">J116+L116+N116+P116</f>
        <v>5833.8</v>
      </c>
      <c r="I116" s="149">
        <f t="shared" ref="I116:P116" si="50">SUM(I117:I123)</f>
        <v>5833.8</v>
      </c>
      <c r="J116" s="149">
        <f t="shared" si="50"/>
        <v>5833.8</v>
      </c>
      <c r="K116" s="149">
        <f t="shared" si="50"/>
        <v>0</v>
      </c>
      <c r="L116" s="149">
        <f t="shared" si="50"/>
        <v>0</v>
      </c>
      <c r="M116" s="149">
        <f t="shared" si="50"/>
        <v>0</v>
      </c>
      <c r="N116" s="149">
        <f t="shared" si="50"/>
        <v>0</v>
      </c>
      <c r="O116" s="149">
        <f t="shared" si="50"/>
        <v>0</v>
      </c>
      <c r="P116" s="149">
        <f t="shared" si="50"/>
        <v>0</v>
      </c>
      <c r="Q116" s="439" t="s">
        <v>242</v>
      </c>
      <c r="R116" s="440"/>
      <c r="S116" s="22"/>
      <c r="T116" s="12"/>
      <c r="U116" s="12"/>
      <c r="V116" s="12"/>
      <c r="W116" s="12"/>
      <c r="X116" s="12"/>
      <c r="Y116" s="12"/>
    </row>
    <row r="117" spans="1:25" s="150" customFormat="1" x14ac:dyDescent="0.3">
      <c r="A117" s="409"/>
      <c r="B117" s="547"/>
      <c r="C117" s="405"/>
      <c r="D117" s="422"/>
      <c r="E117" s="422"/>
      <c r="F117" s="138" t="s">
        <v>22</v>
      </c>
      <c r="G117" s="149">
        <f t="shared" si="48"/>
        <v>5833.8</v>
      </c>
      <c r="H117" s="149">
        <f t="shared" si="49"/>
        <v>5833.8</v>
      </c>
      <c r="I117" s="149">
        <v>5833.8</v>
      </c>
      <c r="J117" s="149">
        <v>5833.8</v>
      </c>
      <c r="K117" s="149">
        <v>0</v>
      </c>
      <c r="L117" s="149">
        <v>0</v>
      </c>
      <c r="M117" s="149">
        <v>0</v>
      </c>
      <c r="N117" s="149">
        <v>0</v>
      </c>
      <c r="O117" s="149">
        <v>0</v>
      </c>
      <c r="P117" s="149">
        <v>0</v>
      </c>
      <c r="Q117" s="441"/>
      <c r="R117" s="442"/>
      <c r="S117" s="22"/>
      <c r="T117" s="12"/>
      <c r="U117" s="12"/>
      <c r="V117" s="12"/>
      <c r="W117" s="12"/>
      <c r="X117" s="12"/>
      <c r="Y117" s="12"/>
    </row>
    <row r="118" spans="1:25" s="150" customFormat="1" x14ac:dyDescent="0.3">
      <c r="A118" s="409"/>
      <c r="B118" s="547"/>
      <c r="C118" s="405"/>
      <c r="D118" s="422" t="s">
        <v>182</v>
      </c>
      <c r="E118" s="422"/>
      <c r="F118" s="138" t="s">
        <v>23</v>
      </c>
      <c r="G118" s="149">
        <f t="shared" si="48"/>
        <v>0</v>
      </c>
      <c r="H118" s="149">
        <f t="shared" si="49"/>
        <v>0</v>
      </c>
      <c r="I118" s="149">
        <v>0</v>
      </c>
      <c r="J118" s="149">
        <v>0</v>
      </c>
      <c r="K118" s="149">
        <v>0</v>
      </c>
      <c r="L118" s="149">
        <v>0</v>
      </c>
      <c r="M118" s="149">
        <v>0</v>
      </c>
      <c r="N118" s="149">
        <v>0</v>
      </c>
      <c r="O118" s="149">
        <v>0</v>
      </c>
      <c r="P118" s="149">
        <v>0</v>
      </c>
      <c r="Q118" s="441"/>
      <c r="R118" s="442"/>
      <c r="S118" s="22"/>
      <c r="T118" s="12"/>
      <c r="U118" s="12"/>
      <c r="V118" s="12"/>
      <c r="W118" s="12"/>
      <c r="X118" s="12"/>
      <c r="Y118" s="12"/>
    </row>
    <row r="119" spans="1:25" s="150" customFormat="1" x14ac:dyDescent="0.3">
      <c r="A119" s="409"/>
      <c r="B119" s="547"/>
      <c r="C119" s="405"/>
      <c r="D119" s="422" t="s">
        <v>182</v>
      </c>
      <c r="E119" s="422"/>
      <c r="F119" s="138" t="s">
        <v>24</v>
      </c>
      <c r="G119" s="149">
        <f t="shared" si="48"/>
        <v>0</v>
      </c>
      <c r="H119" s="149">
        <f t="shared" si="49"/>
        <v>0</v>
      </c>
      <c r="I119" s="149">
        <v>0</v>
      </c>
      <c r="J119" s="149">
        <v>0</v>
      </c>
      <c r="K119" s="149">
        <v>0</v>
      </c>
      <c r="L119" s="149">
        <v>0</v>
      </c>
      <c r="M119" s="149">
        <v>0</v>
      </c>
      <c r="N119" s="149">
        <v>0</v>
      </c>
      <c r="O119" s="149">
        <v>0</v>
      </c>
      <c r="P119" s="149">
        <v>0</v>
      </c>
      <c r="Q119" s="441"/>
      <c r="R119" s="442"/>
      <c r="S119" s="22"/>
      <c r="T119" s="12"/>
      <c r="U119" s="12"/>
      <c r="V119" s="12"/>
      <c r="W119" s="12"/>
      <c r="X119" s="12"/>
      <c r="Y119" s="12"/>
    </row>
    <row r="120" spans="1:25" s="150" customFormat="1" x14ac:dyDescent="0.3">
      <c r="A120" s="409"/>
      <c r="B120" s="547"/>
      <c r="C120" s="405"/>
      <c r="D120" s="422" t="s">
        <v>182</v>
      </c>
      <c r="E120" s="422"/>
      <c r="F120" s="138" t="s">
        <v>25</v>
      </c>
      <c r="G120" s="149">
        <f t="shared" si="48"/>
        <v>0</v>
      </c>
      <c r="H120" s="149">
        <f t="shared" si="49"/>
        <v>0</v>
      </c>
      <c r="I120" s="149">
        <v>0</v>
      </c>
      <c r="J120" s="149">
        <v>0</v>
      </c>
      <c r="K120" s="149">
        <v>0</v>
      </c>
      <c r="L120" s="149">
        <v>0</v>
      </c>
      <c r="M120" s="149">
        <v>0</v>
      </c>
      <c r="N120" s="149">
        <v>0</v>
      </c>
      <c r="O120" s="149">
        <v>0</v>
      </c>
      <c r="P120" s="149">
        <v>0</v>
      </c>
      <c r="Q120" s="441"/>
      <c r="R120" s="442"/>
      <c r="S120" s="22"/>
      <c r="T120" s="12"/>
      <c r="U120" s="12"/>
      <c r="V120" s="12"/>
      <c r="W120" s="12"/>
      <c r="X120" s="12"/>
      <c r="Y120" s="12"/>
    </row>
    <row r="121" spans="1:25" s="150" customFormat="1" x14ac:dyDescent="0.3">
      <c r="A121" s="409"/>
      <c r="B121" s="547"/>
      <c r="C121" s="405"/>
      <c r="D121" s="422" t="s">
        <v>182</v>
      </c>
      <c r="E121" s="422"/>
      <c r="F121" s="138" t="s">
        <v>26</v>
      </c>
      <c r="G121" s="149">
        <f t="shared" si="48"/>
        <v>0</v>
      </c>
      <c r="H121" s="149">
        <f t="shared" si="49"/>
        <v>0</v>
      </c>
      <c r="I121" s="149">
        <v>0</v>
      </c>
      <c r="J121" s="149">
        <v>0</v>
      </c>
      <c r="K121" s="149">
        <v>0</v>
      </c>
      <c r="L121" s="149">
        <v>0</v>
      </c>
      <c r="M121" s="149">
        <v>0</v>
      </c>
      <c r="N121" s="149">
        <v>0</v>
      </c>
      <c r="O121" s="149">
        <v>0</v>
      </c>
      <c r="P121" s="149">
        <v>0</v>
      </c>
      <c r="Q121" s="441"/>
      <c r="R121" s="442"/>
      <c r="S121" s="22"/>
      <c r="T121" s="12"/>
      <c r="U121" s="12"/>
      <c r="V121" s="12"/>
      <c r="W121" s="12"/>
      <c r="X121" s="12"/>
      <c r="Y121" s="12"/>
    </row>
    <row r="122" spans="1:25" s="150" customFormat="1" x14ac:dyDescent="0.3">
      <c r="A122" s="409"/>
      <c r="B122" s="547"/>
      <c r="C122" s="405"/>
      <c r="D122" s="422" t="s">
        <v>182</v>
      </c>
      <c r="E122" s="422"/>
      <c r="F122" s="138" t="s">
        <v>41</v>
      </c>
      <c r="G122" s="149">
        <f t="shared" si="48"/>
        <v>0</v>
      </c>
      <c r="H122" s="149">
        <f t="shared" si="49"/>
        <v>0</v>
      </c>
      <c r="I122" s="149">
        <v>0</v>
      </c>
      <c r="J122" s="149">
        <v>0</v>
      </c>
      <c r="K122" s="149">
        <v>0</v>
      </c>
      <c r="L122" s="149">
        <v>0</v>
      </c>
      <c r="M122" s="149">
        <v>0</v>
      </c>
      <c r="N122" s="149">
        <v>0</v>
      </c>
      <c r="O122" s="149">
        <v>0</v>
      </c>
      <c r="P122" s="149">
        <v>0</v>
      </c>
      <c r="Q122" s="441"/>
      <c r="R122" s="442"/>
      <c r="S122" s="22"/>
      <c r="T122" s="12"/>
      <c r="U122" s="12"/>
      <c r="V122" s="12"/>
      <c r="W122" s="12"/>
      <c r="X122" s="12"/>
      <c r="Y122" s="12"/>
    </row>
    <row r="123" spans="1:25" s="150" customFormat="1" x14ac:dyDescent="0.3">
      <c r="A123" s="410"/>
      <c r="B123" s="548"/>
      <c r="C123" s="406"/>
      <c r="D123" s="432" t="s">
        <v>182</v>
      </c>
      <c r="E123" s="432"/>
      <c r="F123" s="138" t="s">
        <v>28</v>
      </c>
      <c r="G123" s="149">
        <f t="shared" si="48"/>
        <v>0</v>
      </c>
      <c r="H123" s="149">
        <f t="shared" si="49"/>
        <v>0</v>
      </c>
      <c r="I123" s="149">
        <v>0</v>
      </c>
      <c r="J123" s="149">
        <v>0</v>
      </c>
      <c r="K123" s="149">
        <v>0</v>
      </c>
      <c r="L123" s="149">
        <v>0</v>
      </c>
      <c r="M123" s="149">
        <v>0</v>
      </c>
      <c r="N123" s="149">
        <v>0</v>
      </c>
      <c r="O123" s="149">
        <v>0</v>
      </c>
      <c r="P123" s="149">
        <v>0</v>
      </c>
      <c r="Q123" s="443"/>
      <c r="R123" s="444"/>
      <c r="S123" s="22"/>
      <c r="T123" s="12"/>
      <c r="U123" s="12"/>
      <c r="V123" s="12"/>
      <c r="W123" s="12"/>
      <c r="X123" s="12"/>
      <c r="Y123" s="12"/>
    </row>
    <row r="124" spans="1:25" x14ac:dyDescent="0.3">
      <c r="A124" s="408"/>
      <c r="B124" s="404" t="s">
        <v>189</v>
      </c>
      <c r="C124" s="404"/>
      <c r="D124" s="404"/>
      <c r="E124" s="404"/>
      <c r="F124" s="138" t="s">
        <v>112</v>
      </c>
      <c r="G124" s="149">
        <f t="shared" si="35"/>
        <v>1777987.3</v>
      </c>
      <c r="H124" s="149">
        <f t="shared" si="35"/>
        <v>578238.69999999995</v>
      </c>
      <c r="I124" s="149">
        <f>SUM(I125:I131)</f>
        <v>727306.39999999991</v>
      </c>
      <c r="J124" s="149">
        <f t="shared" ref="J124:P124" si="51">SUM(J125:J131)</f>
        <v>387269.8</v>
      </c>
      <c r="K124" s="149">
        <f t="shared" si="51"/>
        <v>0</v>
      </c>
      <c r="L124" s="149">
        <f t="shared" si="51"/>
        <v>0</v>
      </c>
      <c r="M124" s="149">
        <f t="shared" si="51"/>
        <v>505024.6</v>
      </c>
      <c r="N124" s="149">
        <f t="shared" si="51"/>
        <v>113018</v>
      </c>
      <c r="O124" s="149">
        <f t="shared" si="51"/>
        <v>545656.30000000005</v>
      </c>
      <c r="P124" s="149">
        <f t="shared" si="51"/>
        <v>77950.899999999994</v>
      </c>
      <c r="Q124" s="439"/>
      <c r="R124" s="440"/>
      <c r="S124" s="22"/>
      <c r="T124" s="12"/>
      <c r="U124" s="12"/>
      <c r="V124" s="12"/>
      <c r="W124" s="12"/>
      <c r="X124" s="12"/>
      <c r="Y124" s="12"/>
    </row>
    <row r="125" spans="1:25" x14ac:dyDescent="0.3">
      <c r="A125" s="409"/>
      <c r="B125" s="405"/>
      <c r="C125" s="405"/>
      <c r="D125" s="405"/>
      <c r="E125" s="405"/>
      <c r="F125" s="138" t="s">
        <v>22</v>
      </c>
      <c r="G125" s="149">
        <f>I125+K125+M125+O125</f>
        <v>260854.9</v>
      </c>
      <c r="H125" s="149">
        <f>J125+L125+N125+P125</f>
        <v>232162.3</v>
      </c>
      <c r="I125" s="149">
        <f t="shared" ref="I125:P131" si="52">I21+I45+I77+I101+I109</f>
        <v>126395</v>
      </c>
      <c r="J125" s="149">
        <f t="shared" si="52"/>
        <v>97702.399999999994</v>
      </c>
      <c r="K125" s="149">
        <f t="shared" si="52"/>
        <v>0</v>
      </c>
      <c r="L125" s="149">
        <f t="shared" si="52"/>
        <v>0</v>
      </c>
      <c r="M125" s="149">
        <f t="shared" si="52"/>
        <v>56509</v>
      </c>
      <c r="N125" s="149">
        <f t="shared" si="52"/>
        <v>56509</v>
      </c>
      <c r="O125" s="149">
        <f t="shared" si="52"/>
        <v>77950.899999999994</v>
      </c>
      <c r="P125" s="149">
        <f t="shared" si="52"/>
        <v>77950.899999999994</v>
      </c>
      <c r="Q125" s="441"/>
      <c r="R125" s="442"/>
      <c r="S125" s="22"/>
      <c r="T125" s="12"/>
      <c r="U125" s="12"/>
      <c r="V125" s="12"/>
      <c r="W125" s="12"/>
      <c r="X125" s="12"/>
      <c r="Y125" s="12"/>
    </row>
    <row r="126" spans="1:25" x14ac:dyDescent="0.3">
      <c r="A126" s="409"/>
      <c r="B126" s="405"/>
      <c r="C126" s="405"/>
      <c r="D126" s="405"/>
      <c r="E126" s="405"/>
      <c r="F126" s="138" t="s">
        <v>23</v>
      </c>
      <c r="G126" s="149">
        <f>I126+K126+M126+O126</f>
        <v>255452.80000000002</v>
      </c>
      <c r="H126" s="149">
        <f>J126+L126+N126+P126</f>
        <v>131292.70000000001</v>
      </c>
      <c r="I126" s="149">
        <f t="shared" si="52"/>
        <v>102749.3</v>
      </c>
      <c r="J126" s="149">
        <f t="shared" si="52"/>
        <v>74783.7</v>
      </c>
      <c r="K126" s="149">
        <f t="shared" si="52"/>
        <v>0</v>
      </c>
      <c r="L126" s="149">
        <f t="shared" si="52"/>
        <v>0</v>
      </c>
      <c r="M126" s="149">
        <f t="shared" si="52"/>
        <v>74752.600000000006</v>
      </c>
      <c r="N126" s="149">
        <f t="shared" si="52"/>
        <v>56509</v>
      </c>
      <c r="O126" s="149">
        <f t="shared" si="52"/>
        <v>77950.899999999994</v>
      </c>
      <c r="P126" s="149">
        <f t="shared" si="52"/>
        <v>0</v>
      </c>
      <c r="Q126" s="441"/>
      <c r="R126" s="442"/>
      <c r="S126" s="22"/>
      <c r="T126" s="12"/>
      <c r="U126" s="12"/>
      <c r="V126" s="12"/>
      <c r="W126" s="12"/>
      <c r="X126" s="12"/>
      <c r="Y126" s="12"/>
    </row>
    <row r="127" spans="1:25" x14ac:dyDescent="0.3">
      <c r="A127" s="409"/>
      <c r="B127" s="405"/>
      <c r="C127" s="405"/>
      <c r="D127" s="405"/>
      <c r="E127" s="405"/>
      <c r="F127" s="138" t="s">
        <v>24</v>
      </c>
      <c r="G127" s="149">
        <f t="shared" si="35"/>
        <v>253729.19999999998</v>
      </c>
      <c r="H127" s="149">
        <f>J127+L127+N127+P127</f>
        <v>74783.7</v>
      </c>
      <c r="I127" s="149">
        <f t="shared" si="52"/>
        <v>101025.7</v>
      </c>
      <c r="J127" s="149">
        <f t="shared" si="52"/>
        <v>74783.7</v>
      </c>
      <c r="K127" s="149">
        <f t="shared" si="52"/>
        <v>0</v>
      </c>
      <c r="L127" s="149">
        <f t="shared" si="52"/>
        <v>0</v>
      </c>
      <c r="M127" s="149">
        <f t="shared" si="52"/>
        <v>74752.600000000006</v>
      </c>
      <c r="N127" s="149">
        <f t="shared" si="52"/>
        <v>0</v>
      </c>
      <c r="O127" s="149">
        <f t="shared" si="52"/>
        <v>77950.899999999994</v>
      </c>
      <c r="P127" s="149">
        <f t="shared" si="52"/>
        <v>0</v>
      </c>
      <c r="Q127" s="441"/>
      <c r="R127" s="442"/>
      <c r="S127" s="22"/>
      <c r="T127" s="12"/>
      <c r="U127" s="12"/>
      <c r="V127" s="12"/>
      <c r="W127" s="12"/>
      <c r="X127" s="12"/>
      <c r="Y127" s="12"/>
    </row>
    <row r="128" spans="1:25" x14ac:dyDescent="0.3">
      <c r="A128" s="409"/>
      <c r="B128" s="405"/>
      <c r="C128" s="405"/>
      <c r="D128" s="405"/>
      <c r="E128" s="405"/>
      <c r="F128" s="138" t="s">
        <v>25</v>
      </c>
      <c r="G128" s="149">
        <f t="shared" si="35"/>
        <v>251987.6</v>
      </c>
      <c r="H128" s="149">
        <f t="shared" si="35"/>
        <v>70000</v>
      </c>
      <c r="I128" s="149">
        <f t="shared" si="52"/>
        <v>99284.1</v>
      </c>
      <c r="J128" s="149">
        <f t="shared" si="52"/>
        <v>70000</v>
      </c>
      <c r="K128" s="149">
        <f t="shared" si="52"/>
        <v>0</v>
      </c>
      <c r="L128" s="149">
        <f t="shared" si="52"/>
        <v>0</v>
      </c>
      <c r="M128" s="149">
        <f t="shared" si="52"/>
        <v>74752.600000000006</v>
      </c>
      <c r="N128" s="149">
        <f t="shared" si="52"/>
        <v>0</v>
      </c>
      <c r="O128" s="149">
        <f t="shared" si="52"/>
        <v>77950.899999999994</v>
      </c>
      <c r="P128" s="149">
        <f t="shared" si="52"/>
        <v>0</v>
      </c>
      <c r="Q128" s="441"/>
      <c r="R128" s="442"/>
      <c r="S128" s="22"/>
      <c r="T128" s="12"/>
      <c r="U128" s="12"/>
      <c r="V128" s="12"/>
      <c r="W128" s="12"/>
      <c r="X128" s="12"/>
      <c r="Y128" s="12"/>
    </row>
    <row r="129" spans="1:25" x14ac:dyDescent="0.3">
      <c r="A129" s="409"/>
      <c r="B129" s="405"/>
      <c r="C129" s="405"/>
      <c r="D129" s="405"/>
      <c r="E129" s="405"/>
      <c r="F129" s="138" t="s">
        <v>26</v>
      </c>
      <c r="G129" s="149">
        <f t="shared" si="35"/>
        <v>251987.6</v>
      </c>
      <c r="H129" s="149">
        <f t="shared" si="35"/>
        <v>70000</v>
      </c>
      <c r="I129" s="149">
        <f t="shared" si="52"/>
        <v>99284.1</v>
      </c>
      <c r="J129" s="149">
        <f t="shared" si="52"/>
        <v>70000</v>
      </c>
      <c r="K129" s="149">
        <f t="shared" si="52"/>
        <v>0</v>
      </c>
      <c r="L129" s="149">
        <f t="shared" si="52"/>
        <v>0</v>
      </c>
      <c r="M129" s="149">
        <f t="shared" si="52"/>
        <v>74752.600000000006</v>
      </c>
      <c r="N129" s="149">
        <f t="shared" si="52"/>
        <v>0</v>
      </c>
      <c r="O129" s="149">
        <f t="shared" si="52"/>
        <v>77950.899999999994</v>
      </c>
      <c r="P129" s="149">
        <f t="shared" si="52"/>
        <v>0</v>
      </c>
      <c r="Q129" s="441"/>
      <c r="R129" s="442"/>
      <c r="S129" s="22"/>
      <c r="T129" s="12"/>
      <c r="U129" s="12"/>
      <c r="V129" s="12"/>
      <c r="W129" s="12"/>
      <c r="X129" s="12"/>
      <c r="Y129" s="12"/>
    </row>
    <row r="130" spans="1:25" x14ac:dyDescent="0.3">
      <c r="A130" s="409"/>
      <c r="B130" s="405"/>
      <c r="C130" s="405"/>
      <c r="D130" s="405"/>
      <c r="E130" s="405"/>
      <c r="F130" s="138" t="s">
        <v>41</v>
      </c>
      <c r="G130" s="149">
        <f t="shared" si="35"/>
        <v>251987.6</v>
      </c>
      <c r="H130" s="149">
        <f>J130+L130+N130+P130</f>
        <v>0</v>
      </c>
      <c r="I130" s="149">
        <f t="shared" si="52"/>
        <v>99284.1</v>
      </c>
      <c r="J130" s="149">
        <f t="shared" si="52"/>
        <v>0</v>
      </c>
      <c r="K130" s="149">
        <f t="shared" si="52"/>
        <v>0</v>
      </c>
      <c r="L130" s="149">
        <f t="shared" si="52"/>
        <v>0</v>
      </c>
      <c r="M130" s="149">
        <f t="shared" si="52"/>
        <v>74752.600000000006</v>
      </c>
      <c r="N130" s="149">
        <f t="shared" si="52"/>
        <v>0</v>
      </c>
      <c r="O130" s="149">
        <f t="shared" si="52"/>
        <v>77950.899999999994</v>
      </c>
      <c r="P130" s="149">
        <f t="shared" si="52"/>
        <v>0</v>
      </c>
      <c r="Q130" s="441"/>
      <c r="R130" s="442"/>
      <c r="S130" s="22"/>
      <c r="T130" s="12"/>
      <c r="U130" s="12"/>
      <c r="V130" s="12"/>
      <c r="W130" s="12"/>
      <c r="X130" s="12"/>
      <c r="Y130" s="12"/>
    </row>
    <row r="131" spans="1:25" x14ac:dyDescent="0.3">
      <c r="A131" s="409"/>
      <c r="B131" s="405"/>
      <c r="C131" s="405"/>
      <c r="D131" s="405"/>
      <c r="E131" s="405"/>
      <c r="F131" s="138" t="s">
        <v>28</v>
      </c>
      <c r="G131" s="149">
        <f t="shared" si="35"/>
        <v>251987.6</v>
      </c>
      <c r="H131" s="149">
        <f t="shared" si="35"/>
        <v>0</v>
      </c>
      <c r="I131" s="149">
        <f t="shared" si="52"/>
        <v>99284.1</v>
      </c>
      <c r="J131" s="149">
        <f t="shared" si="52"/>
        <v>0</v>
      </c>
      <c r="K131" s="149">
        <f t="shared" si="52"/>
        <v>0</v>
      </c>
      <c r="L131" s="149">
        <f t="shared" si="52"/>
        <v>0</v>
      </c>
      <c r="M131" s="149">
        <f t="shared" si="52"/>
        <v>74752.600000000006</v>
      </c>
      <c r="N131" s="149">
        <f t="shared" si="52"/>
        <v>0</v>
      </c>
      <c r="O131" s="149">
        <f t="shared" si="52"/>
        <v>77950.899999999994</v>
      </c>
      <c r="P131" s="149">
        <f t="shared" si="52"/>
        <v>0</v>
      </c>
      <c r="Q131" s="441"/>
      <c r="R131" s="442"/>
      <c r="S131" s="22"/>
      <c r="T131" s="12"/>
      <c r="U131" s="12"/>
      <c r="V131" s="12"/>
      <c r="W131" s="12"/>
      <c r="X131" s="12"/>
      <c r="Y131" s="12"/>
    </row>
    <row r="132" spans="1:25" x14ac:dyDescent="0.3">
      <c r="A132" s="201" t="s">
        <v>85</v>
      </c>
      <c r="B132" s="543" t="s">
        <v>406</v>
      </c>
      <c r="C132" s="544"/>
      <c r="D132" s="544"/>
      <c r="E132" s="544"/>
      <c r="F132" s="544"/>
      <c r="G132" s="544"/>
      <c r="H132" s="544"/>
      <c r="I132" s="544"/>
      <c r="J132" s="544"/>
      <c r="K132" s="544"/>
      <c r="L132" s="544"/>
      <c r="M132" s="544"/>
      <c r="N132" s="544"/>
      <c r="O132" s="544"/>
      <c r="P132" s="544"/>
      <c r="Q132" s="544"/>
      <c r="R132" s="545"/>
      <c r="S132" s="22"/>
      <c r="T132" s="12"/>
      <c r="U132" s="12"/>
      <c r="V132" s="12"/>
      <c r="W132" s="12"/>
      <c r="X132" s="12"/>
      <c r="Y132" s="12"/>
    </row>
    <row r="133" spans="1:25" x14ac:dyDescent="0.3">
      <c r="A133" s="408" t="s">
        <v>190</v>
      </c>
      <c r="B133" s="546" t="s">
        <v>602</v>
      </c>
      <c r="C133" s="404" t="s">
        <v>777</v>
      </c>
      <c r="D133" s="421" t="s">
        <v>181</v>
      </c>
      <c r="E133" s="421" t="s">
        <v>188</v>
      </c>
      <c r="F133" s="155" t="s">
        <v>112</v>
      </c>
      <c r="G133" s="149">
        <f t="shared" ref="G133:H148" si="53">I133+K133+M133+O133</f>
        <v>24636.300000000003</v>
      </c>
      <c r="H133" s="149">
        <f t="shared" si="53"/>
        <v>11966.7</v>
      </c>
      <c r="I133" s="149">
        <f t="shared" ref="I133:P133" si="54">SUM(I134:I140)</f>
        <v>24636.300000000003</v>
      </c>
      <c r="J133" s="149">
        <f t="shared" si="54"/>
        <v>11966.7</v>
      </c>
      <c r="K133" s="149">
        <f t="shared" si="54"/>
        <v>0</v>
      </c>
      <c r="L133" s="149">
        <f t="shared" si="54"/>
        <v>0</v>
      </c>
      <c r="M133" s="149">
        <f t="shared" si="54"/>
        <v>0</v>
      </c>
      <c r="N133" s="149">
        <f t="shared" si="54"/>
        <v>0</v>
      </c>
      <c r="O133" s="149">
        <f t="shared" si="54"/>
        <v>0</v>
      </c>
      <c r="P133" s="149">
        <f t="shared" si="54"/>
        <v>0</v>
      </c>
      <c r="Q133" s="439" t="s">
        <v>7</v>
      </c>
      <c r="R133" s="440"/>
      <c r="S133" s="22"/>
      <c r="T133" s="12"/>
      <c r="U133" s="12"/>
      <c r="V133" s="12"/>
      <c r="W133" s="12"/>
      <c r="X133" s="12"/>
      <c r="Y133" s="12"/>
    </row>
    <row r="134" spans="1:25" x14ac:dyDescent="0.3">
      <c r="A134" s="409"/>
      <c r="B134" s="547"/>
      <c r="C134" s="405"/>
      <c r="D134" s="422"/>
      <c r="E134" s="422"/>
      <c r="F134" s="138" t="s">
        <v>22</v>
      </c>
      <c r="G134" s="149">
        <f t="shared" si="53"/>
        <v>3988.9</v>
      </c>
      <c r="H134" s="149">
        <f t="shared" si="53"/>
        <v>3988.9</v>
      </c>
      <c r="I134" s="149">
        <v>3988.9</v>
      </c>
      <c r="J134" s="149">
        <v>3988.9</v>
      </c>
      <c r="K134" s="149">
        <v>0</v>
      </c>
      <c r="L134" s="149">
        <v>0</v>
      </c>
      <c r="M134" s="149">
        <v>0</v>
      </c>
      <c r="N134" s="149">
        <v>0</v>
      </c>
      <c r="O134" s="149">
        <v>0</v>
      </c>
      <c r="P134" s="149">
        <v>0</v>
      </c>
      <c r="Q134" s="441"/>
      <c r="R134" s="442"/>
      <c r="S134" s="22"/>
      <c r="T134" s="12"/>
      <c r="U134" s="12"/>
      <c r="V134" s="12"/>
      <c r="W134" s="12"/>
      <c r="X134" s="12"/>
      <c r="Y134" s="12"/>
    </row>
    <row r="135" spans="1:25" x14ac:dyDescent="0.3">
      <c r="A135" s="409"/>
      <c r="B135" s="547"/>
      <c r="C135" s="405"/>
      <c r="D135" s="422" t="s">
        <v>182</v>
      </c>
      <c r="E135" s="422" t="s">
        <v>182</v>
      </c>
      <c r="F135" s="138" t="s">
        <v>23</v>
      </c>
      <c r="G135" s="149">
        <f t="shared" si="53"/>
        <v>3988.9</v>
      </c>
      <c r="H135" s="149">
        <f t="shared" si="53"/>
        <v>3988.9</v>
      </c>
      <c r="I135" s="149">
        <v>3988.9</v>
      </c>
      <c r="J135" s="149">
        <v>3988.9</v>
      </c>
      <c r="K135" s="149">
        <v>0</v>
      </c>
      <c r="L135" s="149">
        <v>0</v>
      </c>
      <c r="M135" s="149">
        <v>0</v>
      </c>
      <c r="N135" s="149">
        <v>0</v>
      </c>
      <c r="O135" s="149">
        <v>0</v>
      </c>
      <c r="P135" s="149">
        <v>0</v>
      </c>
      <c r="Q135" s="441"/>
      <c r="R135" s="442"/>
      <c r="S135" s="22"/>
      <c r="T135" s="12"/>
      <c r="U135" s="12"/>
      <c r="V135" s="12"/>
      <c r="W135" s="12"/>
      <c r="X135" s="12"/>
      <c r="Y135" s="12"/>
    </row>
    <row r="136" spans="1:25" x14ac:dyDescent="0.3">
      <c r="A136" s="409"/>
      <c r="B136" s="547"/>
      <c r="C136" s="405"/>
      <c r="D136" s="422" t="s">
        <v>182</v>
      </c>
      <c r="E136" s="422" t="s">
        <v>182</v>
      </c>
      <c r="F136" s="138" t="s">
        <v>24</v>
      </c>
      <c r="G136" s="149">
        <f t="shared" si="53"/>
        <v>3988.9</v>
      </c>
      <c r="H136" s="149">
        <f t="shared" si="53"/>
        <v>3988.9</v>
      </c>
      <c r="I136" s="149">
        <v>3988.9</v>
      </c>
      <c r="J136" s="149">
        <v>3988.9</v>
      </c>
      <c r="K136" s="149">
        <v>0</v>
      </c>
      <c r="L136" s="149">
        <v>0</v>
      </c>
      <c r="M136" s="149">
        <v>0</v>
      </c>
      <c r="N136" s="149">
        <v>0</v>
      </c>
      <c r="O136" s="149">
        <v>0</v>
      </c>
      <c r="P136" s="149">
        <v>0</v>
      </c>
      <c r="Q136" s="441"/>
      <c r="R136" s="442"/>
      <c r="S136" s="22"/>
      <c r="T136" s="12"/>
      <c r="U136" s="12"/>
      <c r="V136" s="12"/>
      <c r="W136" s="12"/>
      <c r="X136" s="12"/>
      <c r="Y136" s="12"/>
    </row>
    <row r="137" spans="1:25" x14ac:dyDescent="0.3">
      <c r="A137" s="409"/>
      <c r="B137" s="547"/>
      <c r="C137" s="405"/>
      <c r="D137" s="422" t="s">
        <v>182</v>
      </c>
      <c r="E137" s="422" t="s">
        <v>182</v>
      </c>
      <c r="F137" s="138" t="s">
        <v>25</v>
      </c>
      <c r="G137" s="149">
        <f t="shared" si="53"/>
        <v>3167.4</v>
      </c>
      <c r="H137" s="149">
        <f t="shared" si="53"/>
        <v>0</v>
      </c>
      <c r="I137" s="149">
        <v>3167.4</v>
      </c>
      <c r="J137" s="149">
        <v>0</v>
      </c>
      <c r="K137" s="149">
        <v>0</v>
      </c>
      <c r="L137" s="149">
        <v>0</v>
      </c>
      <c r="M137" s="149">
        <v>0</v>
      </c>
      <c r="N137" s="149">
        <v>0</v>
      </c>
      <c r="O137" s="149">
        <v>0</v>
      </c>
      <c r="P137" s="149">
        <v>0</v>
      </c>
      <c r="Q137" s="441"/>
      <c r="R137" s="442"/>
      <c r="S137" s="22"/>
      <c r="T137" s="12"/>
      <c r="U137" s="12"/>
      <c r="V137" s="12"/>
      <c r="W137" s="12"/>
      <c r="X137" s="12"/>
      <c r="Y137" s="12"/>
    </row>
    <row r="138" spans="1:25" ht="15" customHeight="1" x14ac:dyDescent="0.3">
      <c r="A138" s="409"/>
      <c r="B138" s="547"/>
      <c r="C138" s="405"/>
      <c r="D138" s="422" t="s">
        <v>182</v>
      </c>
      <c r="E138" s="422" t="s">
        <v>182</v>
      </c>
      <c r="F138" s="138" t="s">
        <v>26</v>
      </c>
      <c r="G138" s="149">
        <f t="shared" si="53"/>
        <v>3167.4</v>
      </c>
      <c r="H138" s="149">
        <f t="shared" si="53"/>
        <v>0</v>
      </c>
      <c r="I138" s="149">
        <v>3167.4</v>
      </c>
      <c r="J138" s="149">
        <v>0</v>
      </c>
      <c r="K138" s="149">
        <v>0</v>
      </c>
      <c r="L138" s="149">
        <v>0</v>
      </c>
      <c r="M138" s="149">
        <v>0</v>
      </c>
      <c r="N138" s="149">
        <v>0</v>
      </c>
      <c r="O138" s="149">
        <v>0</v>
      </c>
      <c r="P138" s="149">
        <v>0</v>
      </c>
      <c r="Q138" s="441"/>
      <c r="R138" s="442"/>
      <c r="S138" s="22"/>
      <c r="T138" s="12"/>
      <c r="U138" s="12"/>
      <c r="V138" s="12"/>
      <c r="W138" s="12"/>
      <c r="X138" s="12"/>
      <c r="Y138" s="12"/>
    </row>
    <row r="139" spans="1:25" x14ac:dyDescent="0.3">
      <c r="A139" s="409"/>
      <c r="B139" s="547"/>
      <c r="C139" s="405"/>
      <c r="D139" s="422" t="s">
        <v>182</v>
      </c>
      <c r="E139" s="422" t="s">
        <v>182</v>
      </c>
      <c r="F139" s="138" t="s">
        <v>41</v>
      </c>
      <c r="G139" s="149">
        <f t="shared" si="53"/>
        <v>3167.4</v>
      </c>
      <c r="H139" s="149">
        <f t="shared" si="53"/>
        <v>0</v>
      </c>
      <c r="I139" s="149">
        <v>3167.4</v>
      </c>
      <c r="J139" s="149">
        <v>0</v>
      </c>
      <c r="K139" s="149">
        <v>0</v>
      </c>
      <c r="L139" s="149">
        <v>0</v>
      </c>
      <c r="M139" s="149">
        <v>0</v>
      </c>
      <c r="N139" s="149">
        <v>0</v>
      </c>
      <c r="O139" s="149">
        <v>0</v>
      </c>
      <c r="P139" s="149">
        <v>0</v>
      </c>
      <c r="Q139" s="441"/>
      <c r="R139" s="442"/>
      <c r="S139" s="22"/>
      <c r="T139" s="12"/>
      <c r="U139" s="12"/>
      <c r="V139" s="12"/>
      <c r="W139" s="12"/>
      <c r="X139" s="12"/>
      <c r="Y139" s="12"/>
    </row>
    <row r="140" spans="1:25" x14ac:dyDescent="0.3">
      <c r="A140" s="409"/>
      <c r="B140" s="547"/>
      <c r="C140" s="405"/>
      <c r="D140" s="422" t="s">
        <v>182</v>
      </c>
      <c r="E140" s="422" t="s">
        <v>182</v>
      </c>
      <c r="F140" s="138" t="s">
        <v>28</v>
      </c>
      <c r="G140" s="149">
        <f t="shared" si="53"/>
        <v>3167.4</v>
      </c>
      <c r="H140" s="149">
        <f t="shared" si="53"/>
        <v>0</v>
      </c>
      <c r="I140" s="149">
        <v>3167.4</v>
      </c>
      <c r="J140" s="149">
        <v>0</v>
      </c>
      <c r="K140" s="149">
        <v>0</v>
      </c>
      <c r="L140" s="149">
        <v>0</v>
      </c>
      <c r="M140" s="149">
        <v>0</v>
      </c>
      <c r="N140" s="149">
        <v>0</v>
      </c>
      <c r="O140" s="149">
        <v>0</v>
      </c>
      <c r="P140" s="149">
        <v>0</v>
      </c>
      <c r="Q140" s="441"/>
      <c r="R140" s="442"/>
      <c r="S140" s="22"/>
      <c r="T140" s="12"/>
      <c r="U140" s="12"/>
      <c r="V140" s="12"/>
      <c r="W140" s="12"/>
      <c r="X140" s="12"/>
      <c r="Y140" s="12"/>
    </row>
    <row r="141" spans="1:25" x14ac:dyDescent="0.3">
      <c r="A141" s="408"/>
      <c r="B141" s="404" t="s">
        <v>195</v>
      </c>
      <c r="C141" s="404"/>
      <c r="D141" s="404"/>
      <c r="E141" s="404"/>
      <c r="F141" s="155" t="s">
        <v>112</v>
      </c>
      <c r="G141" s="149">
        <f t="shared" si="53"/>
        <v>24636.300000000003</v>
      </c>
      <c r="H141" s="149">
        <f t="shared" si="53"/>
        <v>11966.7</v>
      </c>
      <c r="I141" s="149">
        <f>SUM(I142:I148)</f>
        <v>24636.300000000003</v>
      </c>
      <c r="J141" s="149">
        <f t="shared" ref="J141:P141" si="55">SUM(J142:J148)</f>
        <v>11966.7</v>
      </c>
      <c r="K141" s="149">
        <f t="shared" si="55"/>
        <v>0</v>
      </c>
      <c r="L141" s="149">
        <f t="shared" si="55"/>
        <v>0</v>
      </c>
      <c r="M141" s="149">
        <f t="shared" si="55"/>
        <v>0</v>
      </c>
      <c r="N141" s="149">
        <f t="shared" si="55"/>
        <v>0</v>
      </c>
      <c r="O141" s="149">
        <f t="shared" si="55"/>
        <v>0</v>
      </c>
      <c r="P141" s="149">
        <f t="shared" si="55"/>
        <v>0</v>
      </c>
      <c r="Q141" s="439"/>
      <c r="R141" s="440"/>
      <c r="S141" s="22"/>
      <c r="T141" s="12"/>
      <c r="U141" s="12"/>
      <c r="V141" s="12"/>
      <c r="W141" s="12"/>
      <c r="X141" s="12"/>
      <c r="Y141" s="12"/>
    </row>
    <row r="142" spans="1:25" x14ac:dyDescent="0.3">
      <c r="A142" s="409"/>
      <c r="B142" s="405"/>
      <c r="C142" s="405"/>
      <c r="D142" s="405"/>
      <c r="E142" s="405"/>
      <c r="F142" s="138" t="s">
        <v>22</v>
      </c>
      <c r="G142" s="149">
        <f t="shared" si="53"/>
        <v>3988.9</v>
      </c>
      <c r="H142" s="149">
        <f>J142+L142+N142+P142</f>
        <v>3988.9</v>
      </c>
      <c r="I142" s="149">
        <f>I134</f>
        <v>3988.9</v>
      </c>
      <c r="J142" s="149">
        <f t="shared" ref="I142:P148" si="56">J134</f>
        <v>3988.9</v>
      </c>
      <c r="K142" s="149">
        <f t="shared" si="56"/>
        <v>0</v>
      </c>
      <c r="L142" s="149">
        <f t="shared" si="56"/>
        <v>0</v>
      </c>
      <c r="M142" s="149">
        <f t="shared" si="56"/>
        <v>0</v>
      </c>
      <c r="N142" s="149">
        <f t="shared" si="56"/>
        <v>0</v>
      </c>
      <c r="O142" s="149">
        <f t="shared" si="56"/>
        <v>0</v>
      </c>
      <c r="P142" s="149">
        <f t="shared" si="56"/>
        <v>0</v>
      </c>
      <c r="Q142" s="441"/>
      <c r="R142" s="442"/>
      <c r="S142" s="22"/>
      <c r="T142" s="12"/>
      <c r="U142" s="12"/>
      <c r="V142" s="12"/>
      <c r="W142" s="12"/>
      <c r="X142" s="12"/>
      <c r="Y142" s="12"/>
    </row>
    <row r="143" spans="1:25" x14ac:dyDescent="0.3">
      <c r="A143" s="409"/>
      <c r="B143" s="405"/>
      <c r="C143" s="405"/>
      <c r="D143" s="405"/>
      <c r="E143" s="405"/>
      <c r="F143" s="138" t="s">
        <v>23</v>
      </c>
      <c r="G143" s="149">
        <f t="shared" si="53"/>
        <v>3988.9</v>
      </c>
      <c r="H143" s="149">
        <f t="shared" si="53"/>
        <v>3988.9</v>
      </c>
      <c r="I143" s="149">
        <f>I135</f>
        <v>3988.9</v>
      </c>
      <c r="J143" s="149">
        <f t="shared" si="56"/>
        <v>3988.9</v>
      </c>
      <c r="K143" s="149">
        <f t="shared" si="56"/>
        <v>0</v>
      </c>
      <c r="L143" s="149">
        <f t="shared" si="56"/>
        <v>0</v>
      </c>
      <c r="M143" s="149">
        <f t="shared" si="56"/>
        <v>0</v>
      </c>
      <c r="N143" s="149">
        <f t="shared" si="56"/>
        <v>0</v>
      </c>
      <c r="O143" s="149">
        <f t="shared" si="56"/>
        <v>0</v>
      </c>
      <c r="P143" s="149">
        <f t="shared" si="56"/>
        <v>0</v>
      </c>
      <c r="Q143" s="441"/>
      <c r="R143" s="442"/>
      <c r="S143" s="22"/>
      <c r="T143" s="12"/>
      <c r="U143" s="12"/>
      <c r="V143" s="12"/>
      <c r="W143" s="12"/>
      <c r="X143" s="12"/>
      <c r="Y143" s="12"/>
    </row>
    <row r="144" spans="1:25" x14ac:dyDescent="0.3">
      <c r="A144" s="409"/>
      <c r="B144" s="405"/>
      <c r="C144" s="405"/>
      <c r="D144" s="405"/>
      <c r="E144" s="405"/>
      <c r="F144" s="138" t="s">
        <v>24</v>
      </c>
      <c r="G144" s="149">
        <f t="shared" si="53"/>
        <v>3988.9</v>
      </c>
      <c r="H144" s="149">
        <f t="shared" si="53"/>
        <v>3988.9</v>
      </c>
      <c r="I144" s="149">
        <f t="shared" si="56"/>
        <v>3988.9</v>
      </c>
      <c r="J144" s="149">
        <f t="shared" si="56"/>
        <v>3988.9</v>
      </c>
      <c r="K144" s="149">
        <f t="shared" si="56"/>
        <v>0</v>
      </c>
      <c r="L144" s="149">
        <f t="shared" si="56"/>
        <v>0</v>
      </c>
      <c r="M144" s="149">
        <f t="shared" si="56"/>
        <v>0</v>
      </c>
      <c r="N144" s="149">
        <f t="shared" si="56"/>
        <v>0</v>
      </c>
      <c r="O144" s="149">
        <f t="shared" si="56"/>
        <v>0</v>
      </c>
      <c r="P144" s="149">
        <f t="shared" si="56"/>
        <v>0</v>
      </c>
      <c r="Q144" s="441"/>
      <c r="R144" s="442"/>
      <c r="S144" s="22"/>
      <c r="T144" s="12"/>
      <c r="U144" s="12"/>
      <c r="V144" s="12"/>
      <c r="W144" s="12"/>
      <c r="X144" s="12"/>
      <c r="Y144" s="12"/>
    </row>
    <row r="145" spans="1:25" x14ac:dyDescent="0.3">
      <c r="A145" s="409"/>
      <c r="B145" s="405"/>
      <c r="C145" s="405"/>
      <c r="D145" s="405"/>
      <c r="E145" s="405"/>
      <c r="F145" s="138" t="s">
        <v>25</v>
      </c>
      <c r="G145" s="149">
        <f t="shared" si="53"/>
        <v>3167.4</v>
      </c>
      <c r="H145" s="149">
        <f t="shared" si="53"/>
        <v>0</v>
      </c>
      <c r="I145" s="149">
        <f t="shared" si="56"/>
        <v>3167.4</v>
      </c>
      <c r="J145" s="149">
        <f t="shared" si="56"/>
        <v>0</v>
      </c>
      <c r="K145" s="149">
        <f t="shared" si="56"/>
        <v>0</v>
      </c>
      <c r="L145" s="149">
        <f t="shared" si="56"/>
        <v>0</v>
      </c>
      <c r="M145" s="149">
        <f t="shared" si="56"/>
        <v>0</v>
      </c>
      <c r="N145" s="149">
        <f t="shared" si="56"/>
        <v>0</v>
      </c>
      <c r="O145" s="149">
        <f t="shared" si="56"/>
        <v>0</v>
      </c>
      <c r="P145" s="149">
        <f t="shared" si="56"/>
        <v>0</v>
      </c>
      <c r="Q145" s="441"/>
      <c r="R145" s="442"/>
      <c r="S145" s="22"/>
      <c r="T145" s="12"/>
      <c r="U145" s="12"/>
      <c r="V145" s="12"/>
      <c r="W145" s="12"/>
      <c r="X145" s="12"/>
      <c r="Y145" s="12"/>
    </row>
    <row r="146" spans="1:25" x14ac:dyDescent="0.3">
      <c r="A146" s="409"/>
      <c r="B146" s="405"/>
      <c r="C146" s="405"/>
      <c r="D146" s="405"/>
      <c r="E146" s="405"/>
      <c r="F146" s="138" t="s">
        <v>26</v>
      </c>
      <c r="G146" s="149">
        <f t="shared" si="53"/>
        <v>3167.4</v>
      </c>
      <c r="H146" s="149">
        <f t="shared" si="53"/>
        <v>0</v>
      </c>
      <c r="I146" s="149">
        <f t="shared" si="56"/>
        <v>3167.4</v>
      </c>
      <c r="J146" s="149">
        <f t="shared" si="56"/>
        <v>0</v>
      </c>
      <c r="K146" s="149">
        <f t="shared" si="56"/>
        <v>0</v>
      </c>
      <c r="L146" s="149">
        <f t="shared" si="56"/>
        <v>0</v>
      </c>
      <c r="M146" s="149">
        <f t="shared" si="56"/>
        <v>0</v>
      </c>
      <c r="N146" s="149">
        <f t="shared" si="56"/>
        <v>0</v>
      </c>
      <c r="O146" s="149">
        <f t="shared" si="56"/>
        <v>0</v>
      </c>
      <c r="P146" s="149">
        <f t="shared" si="56"/>
        <v>0</v>
      </c>
      <c r="Q146" s="441"/>
      <c r="R146" s="442"/>
      <c r="S146" s="22"/>
      <c r="T146" s="12"/>
      <c r="U146" s="12"/>
      <c r="V146" s="12"/>
      <c r="W146" s="12"/>
      <c r="X146" s="12"/>
      <c r="Y146" s="12"/>
    </row>
    <row r="147" spans="1:25" x14ac:dyDescent="0.3">
      <c r="A147" s="409"/>
      <c r="B147" s="405"/>
      <c r="C147" s="405"/>
      <c r="D147" s="405"/>
      <c r="E147" s="405"/>
      <c r="F147" s="138" t="s">
        <v>41</v>
      </c>
      <c r="G147" s="149">
        <f t="shared" si="53"/>
        <v>3167.4</v>
      </c>
      <c r="H147" s="149">
        <f t="shared" si="53"/>
        <v>0</v>
      </c>
      <c r="I147" s="149">
        <f t="shared" si="56"/>
        <v>3167.4</v>
      </c>
      <c r="J147" s="149">
        <f t="shared" si="56"/>
        <v>0</v>
      </c>
      <c r="K147" s="149">
        <f t="shared" si="56"/>
        <v>0</v>
      </c>
      <c r="L147" s="149">
        <f t="shared" si="56"/>
        <v>0</v>
      </c>
      <c r="M147" s="149">
        <f t="shared" si="56"/>
        <v>0</v>
      </c>
      <c r="N147" s="149">
        <f t="shared" si="56"/>
        <v>0</v>
      </c>
      <c r="O147" s="149">
        <f t="shared" si="56"/>
        <v>0</v>
      </c>
      <c r="P147" s="149">
        <f t="shared" si="56"/>
        <v>0</v>
      </c>
      <c r="Q147" s="441"/>
      <c r="R147" s="442"/>
      <c r="S147" s="22"/>
      <c r="T147" s="12"/>
      <c r="U147" s="12"/>
      <c r="V147" s="12"/>
      <c r="W147" s="12"/>
      <c r="X147" s="12"/>
      <c r="Y147" s="12"/>
    </row>
    <row r="148" spans="1:25" x14ac:dyDescent="0.3">
      <c r="A148" s="409"/>
      <c r="B148" s="405"/>
      <c r="C148" s="405"/>
      <c r="D148" s="405"/>
      <c r="E148" s="405"/>
      <c r="F148" s="138" t="s">
        <v>28</v>
      </c>
      <c r="G148" s="149">
        <f t="shared" si="53"/>
        <v>3167.4</v>
      </c>
      <c r="H148" s="149">
        <f t="shared" si="53"/>
        <v>0</v>
      </c>
      <c r="I148" s="149">
        <f t="shared" si="56"/>
        <v>3167.4</v>
      </c>
      <c r="J148" s="149">
        <f t="shared" si="56"/>
        <v>0</v>
      </c>
      <c r="K148" s="149">
        <f t="shared" si="56"/>
        <v>0</v>
      </c>
      <c r="L148" s="149">
        <f t="shared" si="56"/>
        <v>0</v>
      </c>
      <c r="M148" s="149">
        <f t="shared" si="56"/>
        <v>0</v>
      </c>
      <c r="N148" s="149">
        <f t="shared" si="56"/>
        <v>0</v>
      </c>
      <c r="O148" s="149">
        <f t="shared" si="56"/>
        <v>0</v>
      </c>
      <c r="P148" s="149">
        <f t="shared" si="56"/>
        <v>0</v>
      </c>
      <c r="Q148" s="441"/>
      <c r="R148" s="442"/>
      <c r="S148" s="22"/>
      <c r="T148" s="12"/>
      <c r="U148" s="12"/>
      <c r="V148" s="12"/>
      <c r="W148" s="12"/>
      <c r="X148" s="12"/>
      <c r="Y148" s="12"/>
    </row>
    <row r="149" spans="1:25" x14ac:dyDescent="0.3">
      <c r="A149" s="407"/>
      <c r="B149" s="407" t="s">
        <v>259</v>
      </c>
      <c r="C149" s="404"/>
      <c r="D149" s="404"/>
      <c r="E149" s="404"/>
      <c r="F149" s="155" t="s">
        <v>112</v>
      </c>
      <c r="G149" s="149">
        <f t="shared" ref="G149:H156" si="57">I149+K149+M149+O149</f>
        <v>1802623.5999999999</v>
      </c>
      <c r="H149" s="149">
        <f t="shared" si="57"/>
        <v>590205.39999999991</v>
      </c>
      <c r="I149" s="149">
        <f>SUM(I150:I156)</f>
        <v>751942.7</v>
      </c>
      <c r="J149" s="149">
        <f>SUM(J150:J156)</f>
        <v>399236.49999999994</v>
      </c>
      <c r="K149" s="149">
        <f t="shared" ref="K149:P149" si="58">SUM(K150:K156)</f>
        <v>0</v>
      </c>
      <c r="L149" s="149">
        <f t="shared" si="58"/>
        <v>0</v>
      </c>
      <c r="M149" s="149">
        <f t="shared" si="58"/>
        <v>505024.6</v>
      </c>
      <c r="N149" s="149">
        <f t="shared" si="58"/>
        <v>113018</v>
      </c>
      <c r="O149" s="149">
        <f t="shared" si="58"/>
        <v>545656.30000000005</v>
      </c>
      <c r="P149" s="149">
        <f t="shared" si="58"/>
        <v>77950.899999999994</v>
      </c>
      <c r="Q149" s="407"/>
      <c r="R149" s="407"/>
      <c r="S149" s="22"/>
      <c r="T149" s="12"/>
      <c r="U149" s="12"/>
      <c r="V149" s="12"/>
      <c r="W149" s="12"/>
      <c r="X149" s="12"/>
      <c r="Y149" s="12"/>
    </row>
    <row r="150" spans="1:25" x14ac:dyDescent="0.3">
      <c r="A150" s="407"/>
      <c r="B150" s="407"/>
      <c r="C150" s="405"/>
      <c r="D150" s="405"/>
      <c r="E150" s="405"/>
      <c r="F150" s="138" t="s">
        <v>22</v>
      </c>
      <c r="G150" s="149">
        <f t="shared" si="57"/>
        <v>264843.8</v>
      </c>
      <c r="H150" s="149">
        <f>J150+L150+N150+P150</f>
        <v>236151.19999999998</v>
      </c>
      <c r="I150" s="149">
        <f t="shared" ref="I150:P151" si="59">I12</f>
        <v>130383.9</v>
      </c>
      <c r="J150" s="149">
        <f t="shared" si="59"/>
        <v>101691.29999999999</v>
      </c>
      <c r="K150" s="149">
        <f t="shared" si="59"/>
        <v>0</v>
      </c>
      <c r="L150" s="149">
        <f t="shared" si="59"/>
        <v>0</v>
      </c>
      <c r="M150" s="149">
        <f t="shared" si="59"/>
        <v>56509</v>
      </c>
      <c r="N150" s="149">
        <f t="shared" si="59"/>
        <v>56509</v>
      </c>
      <c r="O150" s="149">
        <f t="shared" si="59"/>
        <v>77950.899999999994</v>
      </c>
      <c r="P150" s="149">
        <f t="shared" si="59"/>
        <v>77950.899999999994</v>
      </c>
      <c r="Q150" s="407"/>
      <c r="R150" s="407"/>
      <c r="S150" s="22"/>
      <c r="T150" s="12"/>
      <c r="U150" s="12"/>
      <c r="V150" s="12"/>
      <c r="W150" s="12"/>
      <c r="X150" s="12"/>
      <c r="Y150" s="12"/>
    </row>
    <row r="151" spans="1:25" x14ac:dyDescent="0.3">
      <c r="A151" s="407"/>
      <c r="B151" s="407"/>
      <c r="C151" s="405"/>
      <c r="D151" s="405"/>
      <c r="E151" s="405"/>
      <c r="F151" s="138" t="s">
        <v>23</v>
      </c>
      <c r="G151" s="149">
        <f t="shared" si="57"/>
        <v>259441.69999999998</v>
      </c>
      <c r="H151" s="149">
        <f>J151+L151+N151+P151</f>
        <v>135281.59999999998</v>
      </c>
      <c r="I151" s="149">
        <f t="shared" si="59"/>
        <v>106738.2</v>
      </c>
      <c r="J151" s="149">
        <f t="shared" si="59"/>
        <v>78772.599999999991</v>
      </c>
      <c r="K151" s="149">
        <f t="shared" si="59"/>
        <v>0</v>
      </c>
      <c r="L151" s="149">
        <f t="shared" si="59"/>
        <v>0</v>
      </c>
      <c r="M151" s="149">
        <f t="shared" si="59"/>
        <v>74752.600000000006</v>
      </c>
      <c r="N151" s="149">
        <f t="shared" si="59"/>
        <v>56509</v>
      </c>
      <c r="O151" s="149">
        <f t="shared" si="59"/>
        <v>77950.899999999994</v>
      </c>
      <c r="P151" s="149">
        <f t="shared" si="59"/>
        <v>0</v>
      </c>
      <c r="Q151" s="407"/>
      <c r="R151" s="407"/>
      <c r="S151" s="22"/>
      <c r="T151" s="12"/>
      <c r="U151" s="12"/>
      <c r="V151" s="12"/>
      <c r="W151" s="12"/>
      <c r="X151" s="12"/>
      <c r="Y151" s="12"/>
    </row>
    <row r="152" spans="1:25" ht="12.75" customHeight="1" x14ac:dyDescent="0.3">
      <c r="A152" s="407"/>
      <c r="B152" s="407"/>
      <c r="C152" s="405"/>
      <c r="D152" s="405"/>
      <c r="E152" s="405"/>
      <c r="F152" s="138" t="s">
        <v>24</v>
      </c>
      <c r="G152" s="149">
        <f t="shared" si="57"/>
        <v>257718.1</v>
      </c>
      <c r="H152" s="149">
        <f t="shared" si="57"/>
        <v>78772.599999999991</v>
      </c>
      <c r="I152" s="149">
        <f t="shared" ref="I152:P156" si="60">I127+I144</f>
        <v>105014.59999999999</v>
      </c>
      <c r="J152" s="149">
        <f t="shared" si="60"/>
        <v>78772.599999999991</v>
      </c>
      <c r="K152" s="149">
        <f t="shared" si="60"/>
        <v>0</v>
      </c>
      <c r="L152" s="149">
        <f t="shared" si="60"/>
        <v>0</v>
      </c>
      <c r="M152" s="149">
        <f t="shared" si="60"/>
        <v>74752.600000000006</v>
      </c>
      <c r="N152" s="149">
        <f t="shared" si="60"/>
        <v>0</v>
      </c>
      <c r="O152" s="149">
        <f t="shared" si="60"/>
        <v>77950.899999999994</v>
      </c>
      <c r="P152" s="149">
        <f t="shared" si="60"/>
        <v>0</v>
      </c>
      <c r="Q152" s="407"/>
      <c r="R152" s="407"/>
      <c r="S152" s="22"/>
      <c r="T152" s="12"/>
      <c r="U152" s="12"/>
      <c r="V152" s="12"/>
      <c r="W152" s="12"/>
      <c r="X152" s="12"/>
      <c r="Y152" s="12"/>
    </row>
    <row r="153" spans="1:25" x14ac:dyDescent="0.3">
      <c r="A153" s="407"/>
      <c r="B153" s="407"/>
      <c r="C153" s="405"/>
      <c r="D153" s="405"/>
      <c r="E153" s="405"/>
      <c r="F153" s="138" t="s">
        <v>25</v>
      </c>
      <c r="G153" s="149">
        <f>I153+K153+M153+O153</f>
        <v>255155</v>
      </c>
      <c r="H153" s="149">
        <f t="shared" si="57"/>
        <v>70000</v>
      </c>
      <c r="I153" s="149">
        <f t="shared" si="60"/>
        <v>102451.5</v>
      </c>
      <c r="J153" s="149">
        <f t="shared" si="60"/>
        <v>70000</v>
      </c>
      <c r="K153" s="149">
        <f t="shared" si="60"/>
        <v>0</v>
      </c>
      <c r="L153" s="149">
        <f t="shared" si="60"/>
        <v>0</v>
      </c>
      <c r="M153" s="149">
        <f t="shared" si="60"/>
        <v>74752.600000000006</v>
      </c>
      <c r="N153" s="149">
        <f t="shared" si="60"/>
        <v>0</v>
      </c>
      <c r="O153" s="149">
        <f t="shared" si="60"/>
        <v>77950.899999999994</v>
      </c>
      <c r="P153" s="149">
        <f t="shared" si="60"/>
        <v>0</v>
      </c>
      <c r="Q153" s="407"/>
      <c r="R153" s="407"/>
      <c r="S153" s="22"/>
      <c r="T153" s="12"/>
      <c r="U153" s="12"/>
      <c r="V153" s="12"/>
      <c r="W153" s="12"/>
      <c r="X153" s="12"/>
      <c r="Y153" s="12"/>
    </row>
    <row r="154" spans="1:25" x14ac:dyDescent="0.3">
      <c r="A154" s="407"/>
      <c r="B154" s="407"/>
      <c r="C154" s="405"/>
      <c r="D154" s="405"/>
      <c r="E154" s="405"/>
      <c r="F154" s="138" t="s">
        <v>26</v>
      </c>
      <c r="G154" s="149">
        <f t="shared" si="57"/>
        <v>255155</v>
      </c>
      <c r="H154" s="149">
        <f t="shared" si="57"/>
        <v>70000</v>
      </c>
      <c r="I154" s="149">
        <f t="shared" si="60"/>
        <v>102451.5</v>
      </c>
      <c r="J154" s="149">
        <f t="shared" si="60"/>
        <v>70000</v>
      </c>
      <c r="K154" s="149">
        <f t="shared" si="60"/>
        <v>0</v>
      </c>
      <c r="L154" s="149">
        <f t="shared" si="60"/>
        <v>0</v>
      </c>
      <c r="M154" s="149">
        <f t="shared" si="60"/>
        <v>74752.600000000006</v>
      </c>
      <c r="N154" s="149">
        <f t="shared" si="60"/>
        <v>0</v>
      </c>
      <c r="O154" s="149">
        <f t="shared" si="60"/>
        <v>77950.899999999994</v>
      </c>
      <c r="P154" s="149">
        <f t="shared" si="60"/>
        <v>0</v>
      </c>
      <c r="Q154" s="407"/>
      <c r="R154" s="407"/>
      <c r="S154" s="22"/>
      <c r="T154" s="12"/>
      <c r="U154" s="12"/>
      <c r="V154" s="12"/>
      <c r="W154" s="12"/>
      <c r="X154" s="12"/>
      <c r="Y154" s="12"/>
    </row>
    <row r="155" spans="1:25" x14ac:dyDescent="0.3">
      <c r="A155" s="407"/>
      <c r="B155" s="407"/>
      <c r="C155" s="405"/>
      <c r="D155" s="405"/>
      <c r="E155" s="405"/>
      <c r="F155" s="138" t="s">
        <v>41</v>
      </c>
      <c r="G155" s="149">
        <f t="shared" si="57"/>
        <v>255155</v>
      </c>
      <c r="H155" s="149">
        <f>J155+L155+N155+P155</f>
        <v>0</v>
      </c>
      <c r="I155" s="149">
        <f t="shared" si="60"/>
        <v>102451.5</v>
      </c>
      <c r="J155" s="149">
        <f t="shared" si="60"/>
        <v>0</v>
      </c>
      <c r="K155" s="149">
        <f t="shared" si="60"/>
        <v>0</v>
      </c>
      <c r="L155" s="149">
        <f t="shared" si="60"/>
        <v>0</v>
      </c>
      <c r="M155" s="149">
        <f t="shared" si="60"/>
        <v>74752.600000000006</v>
      </c>
      <c r="N155" s="149">
        <f t="shared" si="60"/>
        <v>0</v>
      </c>
      <c r="O155" s="149">
        <f t="shared" si="60"/>
        <v>77950.899999999994</v>
      </c>
      <c r="P155" s="149">
        <f t="shared" si="60"/>
        <v>0</v>
      </c>
      <c r="Q155" s="407"/>
      <c r="R155" s="407"/>
      <c r="S155" s="22"/>
      <c r="T155" s="12"/>
      <c r="U155" s="12"/>
      <c r="V155" s="12"/>
      <c r="W155" s="12"/>
      <c r="X155" s="12"/>
      <c r="Y155" s="12"/>
    </row>
    <row r="156" spans="1:25" x14ac:dyDescent="0.3">
      <c r="A156" s="407"/>
      <c r="B156" s="407"/>
      <c r="C156" s="405"/>
      <c r="D156" s="405"/>
      <c r="E156" s="405"/>
      <c r="F156" s="138" t="s">
        <v>28</v>
      </c>
      <c r="G156" s="149">
        <f t="shared" si="57"/>
        <v>255155</v>
      </c>
      <c r="H156" s="149">
        <f t="shared" si="57"/>
        <v>0</v>
      </c>
      <c r="I156" s="149">
        <f t="shared" si="60"/>
        <v>102451.5</v>
      </c>
      <c r="J156" s="149">
        <f t="shared" si="60"/>
        <v>0</v>
      </c>
      <c r="K156" s="149">
        <f t="shared" si="60"/>
        <v>0</v>
      </c>
      <c r="L156" s="149">
        <f t="shared" si="60"/>
        <v>0</v>
      </c>
      <c r="M156" s="149">
        <f t="shared" si="60"/>
        <v>74752.600000000006</v>
      </c>
      <c r="N156" s="149">
        <f t="shared" si="60"/>
        <v>0</v>
      </c>
      <c r="O156" s="149">
        <f t="shared" si="60"/>
        <v>77950.899999999994</v>
      </c>
      <c r="P156" s="149">
        <f t="shared" si="60"/>
        <v>0</v>
      </c>
      <c r="Q156" s="407"/>
      <c r="R156" s="407"/>
      <c r="S156" s="22"/>
      <c r="T156" s="12"/>
      <c r="U156" s="12"/>
      <c r="V156" s="12"/>
      <c r="W156" s="12"/>
      <c r="X156" s="12"/>
      <c r="Y156" s="12"/>
    </row>
    <row r="157" spans="1:25" x14ac:dyDescent="0.3">
      <c r="G157" s="12"/>
      <c r="H157" s="12"/>
      <c r="I157" s="12"/>
      <c r="J157" s="12"/>
      <c r="K157" s="12"/>
      <c r="L157" s="12"/>
      <c r="M157" s="12"/>
      <c r="N157" s="12"/>
      <c r="O157" s="12"/>
      <c r="P157" s="12"/>
      <c r="S157" s="22"/>
    </row>
    <row r="158" spans="1:25" x14ac:dyDescent="0.3">
      <c r="G158" s="12"/>
      <c r="H158" s="12"/>
      <c r="I158" s="12"/>
      <c r="J158" s="12"/>
      <c r="K158" s="12"/>
      <c r="L158" s="12"/>
      <c r="M158" s="12"/>
      <c r="N158" s="12"/>
      <c r="O158" s="12"/>
      <c r="P158" s="12"/>
      <c r="S158" s="22"/>
    </row>
    <row r="159" spans="1:25" x14ac:dyDescent="0.3">
      <c r="G159" s="12"/>
      <c r="H159" s="12"/>
      <c r="I159" s="12"/>
      <c r="J159" s="12"/>
      <c r="K159" s="12"/>
      <c r="L159" s="12"/>
      <c r="M159" s="12"/>
      <c r="N159" s="12"/>
      <c r="O159" s="12"/>
      <c r="P159" s="12"/>
      <c r="S159" s="22"/>
    </row>
    <row r="160" spans="1:25" x14ac:dyDescent="0.3">
      <c r="G160" s="12"/>
      <c r="H160" s="12"/>
      <c r="I160" s="12"/>
      <c r="J160" s="12"/>
      <c r="K160" s="12"/>
      <c r="L160" s="12"/>
      <c r="M160" s="12"/>
      <c r="N160" s="12"/>
      <c r="O160" s="12"/>
      <c r="P160" s="12"/>
      <c r="S160" s="22"/>
    </row>
    <row r="161" spans="7:19" x14ac:dyDescent="0.3">
      <c r="G161" s="12"/>
      <c r="H161" s="12"/>
      <c r="I161" s="12"/>
      <c r="J161" s="12"/>
      <c r="K161" s="12"/>
      <c r="L161" s="12"/>
      <c r="M161" s="12"/>
      <c r="N161" s="12"/>
      <c r="O161" s="12"/>
      <c r="P161" s="12"/>
      <c r="S161" s="22"/>
    </row>
    <row r="162" spans="7:19" x14ac:dyDescent="0.3">
      <c r="G162" s="12"/>
      <c r="H162" s="12"/>
      <c r="I162" s="12"/>
      <c r="J162" s="12"/>
      <c r="K162" s="12"/>
      <c r="L162" s="12"/>
      <c r="M162" s="12"/>
      <c r="N162" s="12"/>
      <c r="O162" s="12"/>
      <c r="P162" s="12"/>
      <c r="S162" s="22"/>
    </row>
    <row r="163" spans="7:19" x14ac:dyDescent="0.3">
      <c r="G163" s="12"/>
      <c r="H163" s="12"/>
      <c r="I163" s="12"/>
      <c r="J163" s="12"/>
      <c r="K163" s="12"/>
      <c r="L163" s="12"/>
      <c r="M163" s="12"/>
      <c r="N163" s="12"/>
      <c r="O163" s="12"/>
      <c r="P163" s="12"/>
      <c r="S163" s="22"/>
    </row>
    <row r="164" spans="7:19" x14ac:dyDescent="0.3">
      <c r="G164" s="12"/>
      <c r="H164" s="12"/>
      <c r="I164" s="12"/>
      <c r="J164" s="12"/>
      <c r="K164" s="12"/>
      <c r="L164" s="12"/>
      <c r="M164" s="12"/>
      <c r="N164" s="12"/>
      <c r="O164" s="12"/>
      <c r="P164" s="12"/>
      <c r="S164" s="22"/>
    </row>
    <row r="165" spans="7:19" x14ac:dyDescent="0.3">
      <c r="G165" s="12"/>
      <c r="H165" s="12"/>
      <c r="I165" s="12"/>
      <c r="J165" s="12"/>
      <c r="K165" s="12"/>
      <c r="L165" s="12"/>
      <c r="M165" s="12"/>
      <c r="N165" s="12"/>
      <c r="O165" s="12"/>
      <c r="P165" s="12"/>
      <c r="S165" s="22"/>
    </row>
    <row r="166" spans="7:19" x14ac:dyDescent="0.3">
      <c r="G166" s="12"/>
      <c r="H166" s="12"/>
      <c r="I166" s="12"/>
      <c r="J166" s="12"/>
      <c r="K166" s="12"/>
      <c r="L166" s="12"/>
      <c r="M166" s="12"/>
      <c r="N166" s="12"/>
      <c r="O166" s="12"/>
      <c r="P166" s="12"/>
    </row>
    <row r="167" spans="7:19" x14ac:dyDescent="0.3">
      <c r="G167" s="12"/>
      <c r="H167" s="12"/>
      <c r="I167" s="12"/>
      <c r="J167" s="12"/>
      <c r="K167" s="12"/>
      <c r="L167" s="12"/>
      <c r="M167" s="12"/>
      <c r="N167" s="12"/>
      <c r="O167" s="12"/>
      <c r="P167" s="12"/>
    </row>
    <row r="168" spans="7:19" x14ac:dyDescent="0.3">
      <c r="G168" s="12"/>
      <c r="H168" s="12"/>
      <c r="I168" s="12"/>
      <c r="J168" s="12"/>
      <c r="K168" s="12"/>
      <c r="L168" s="12"/>
      <c r="M168" s="12"/>
      <c r="N168" s="12"/>
      <c r="O168" s="12"/>
      <c r="P168" s="12"/>
    </row>
    <row r="171" spans="7:19" x14ac:dyDescent="0.3">
      <c r="H171" s="12"/>
    </row>
  </sheetData>
  <mergeCells count="122">
    <mergeCell ref="B76:B83"/>
    <mergeCell ref="C76:C83"/>
    <mergeCell ref="A133:A140"/>
    <mergeCell ref="B133:B140"/>
    <mergeCell ref="C133:C140"/>
    <mergeCell ref="D133:D140"/>
    <mergeCell ref="E133:E140"/>
    <mergeCell ref="Q133:R140"/>
    <mergeCell ref="B132:R132"/>
    <mergeCell ref="A76:A99"/>
    <mergeCell ref="D84:D91"/>
    <mergeCell ref="E84:E91"/>
    <mergeCell ref="B92:B99"/>
    <mergeCell ref="C92:C99"/>
    <mergeCell ref="D92:D99"/>
    <mergeCell ref="E92:E99"/>
    <mergeCell ref="B84:B91"/>
    <mergeCell ref="C84:C91"/>
    <mergeCell ref="A100:A107"/>
    <mergeCell ref="A108:A115"/>
    <mergeCell ref="A116:A123"/>
    <mergeCell ref="Q100:R107"/>
    <mergeCell ref="Q108:R115"/>
    <mergeCell ref="Q116:R123"/>
    <mergeCell ref="Q84:R91"/>
    <mergeCell ref="Q92:R99"/>
    <mergeCell ref="A124:A131"/>
    <mergeCell ref="B124:B131"/>
    <mergeCell ref="C124:C131"/>
    <mergeCell ref="D124:D131"/>
    <mergeCell ref="E124:E131"/>
    <mergeCell ref="Q124:R131"/>
    <mergeCell ref="B116:B123"/>
    <mergeCell ref="C100:C107"/>
    <mergeCell ref="D100:D107"/>
    <mergeCell ref="E100:E107"/>
    <mergeCell ref="C108:C115"/>
    <mergeCell ref="D108:D115"/>
    <mergeCell ref="E108:E115"/>
    <mergeCell ref="C116:C123"/>
    <mergeCell ref="D116:D123"/>
    <mergeCell ref="E116:E123"/>
    <mergeCell ref="B100:B107"/>
    <mergeCell ref="B108:B115"/>
    <mergeCell ref="D76:D83"/>
    <mergeCell ref="E76:E83"/>
    <mergeCell ref="Q76:R83"/>
    <mergeCell ref="A44:A75"/>
    <mergeCell ref="B44:B51"/>
    <mergeCell ref="C44:C51"/>
    <mergeCell ref="D44:D51"/>
    <mergeCell ref="E44:E51"/>
    <mergeCell ref="Q44:R51"/>
    <mergeCell ref="B52:B59"/>
    <mergeCell ref="C52:C59"/>
    <mergeCell ref="D52:D59"/>
    <mergeCell ref="E52:E59"/>
    <mergeCell ref="B68:B75"/>
    <mergeCell ref="C68:C75"/>
    <mergeCell ref="D68:D75"/>
    <mergeCell ref="E68:E75"/>
    <mergeCell ref="Q68:R75"/>
    <mergeCell ref="Q52:R59"/>
    <mergeCell ref="B60:B67"/>
    <mergeCell ref="C60:C67"/>
    <mergeCell ref="D60:D67"/>
    <mergeCell ref="E60:E67"/>
    <mergeCell ref="Q60:R67"/>
    <mergeCell ref="E28:E35"/>
    <mergeCell ref="Q28:R35"/>
    <mergeCell ref="B36:B43"/>
    <mergeCell ref="C36:C43"/>
    <mergeCell ref="D36:D43"/>
    <mergeCell ref="E36:E43"/>
    <mergeCell ref="Q36:R43"/>
    <mergeCell ref="B19:R19"/>
    <mergeCell ref="A20:A43"/>
    <mergeCell ref="B20:B27"/>
    <mergeCell ref="C20:C27"/>
    <mergeCell ref="D20:D27"/>
    <mergeCell ref="E20:E27"/>
    <mergeCell ref="Q20:R27"/>
    <mergeCell ref="B28:B35"/>
    <mergeCell ref="C28:C35"/>
    <mergeCell ref="D28:D35"/>
    <mergeCell ref="Q9:R9"/>
    <mergeCell ref="B10:R10"/>
    <mergeCell ref="A11:A18"/>
    <mergeCell ref="B11:B18"/>
    <mergeCell ref="C11:C18"/>
    <mergeCell ref="D11:D18"/>
    <mergeCell ref="E11:E18"/>
    <mergeCell ref="Q11:R18"/>
    <mergeCell ref="F6:F8"/>
    <mergeCell ref="G6:H7"/>
    <mergeCell ref="I6:P6"/>
    <mergeCell ref="Q6:R8"/>
    <mergeCell ref="I7:J7"/>
    <mergeCell ref="K7:L7"/>
    <mergeCell ref="M7:N7"/>
    <mergeCell ref="O7:P7"/>
    <mergeCell ref="N1:R1"/>
    <mergeCell ref="N2:R2"/>
    <mergeCell ref="A3:R3"/>
    <mergeCell ref="A4:R4"/>
    <mergeCell ref="A6:A8"/>
    <mergeCell ref="B6:B8"/>
    <mergeCell ref="C6:C8"/>
    <mergeCell ref="D6:D8"/>
    <mergeCell ref="E6:E8"/>
    <mergeCell ref="A141:A148"/>
    <mergeCell ref="B141:B148"/>
    <mergeCell ref="C141:C148"/>
    <mergeCell ref="D141:D148"/>
    <mergeCell ref="E141:E148"/>
    <mergeCell ref="Q141:R148"/>
    <mergeCell ref="A149:A156"/>
    <mergeCell ref="B149:B156"/>
    <mergeCell ref="C149:C156"/>
    <mergeCell ref="D149:D156"/>
    <mergeCell ref="E149:E156"/>
    <mergeCell ref="Q149:R156"/>
  </mergeCells>
  <pageMargins left="0.7" right="0.7" top="0.75" bottom="0.75" header="0.3" footer="0.3"/>
  <pageSetup paperSize="9" scale="3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I95"/>
  <sheetViews>
    <sheetView view="pageBreakPreview" topLeftCell="A25" zoomScale="96" zoomScaleNormal="96" zoomScaleSheetLayoutView="96" workbookViewId="0">
      <selection activeCell="A47" sqref="A47:AE48"/>
    </sheetView>
  </sheetViews>
  <sheetFormatPr defaultRowHeight="14.4" x14ac:dyDescent="0.3"/>
  <cols>
    <col min="1" max="1" width="5.88671875" style="108" customWidth="1"/>
    <col min="2" max="2" width="38.6640625" style="2" customWidth="1"/>
    <col min="3" max="3" width="9.109375" style="2"/>
    <col min="4" max="5" width="7.44140625" style="2" customWidth="1"/>
    <col min="6" max="7" width="7.33203125" style="2" customWidth="1"/>
    <col min="8" max="9" width="7.44140625" style="2" customWidth="1"/>
    <col min="10" max="10" width="7.33203125" style="2" customWidth="1"/>
    <col min="11" max="15" width="7.44140625" style="2" customWidth="1"/>
    <col min="16" max="17" width="7.109375" style="2" customWidth="1"/>
    <col min="18" max="19" width="7" style="2" customWidth="1"/>
    <col min="20" max="21" width="6.88671875" style="2" customWidth="1"/>
    <col min="22" max="22" width="7.33203125" style="2" customWidth="1"/>
    <col min="23" max="24" width="7.44140625" style="2" customWidth="1"/>
    <col min="25" max="25" width="7.33203125" style="2" customWidth="1"/>
    <col min="26" max="26" width="7.5546875" style="2" customWidth="1"/>
    <col min="27" max="27" width="5" style="2" customWidth="1"/>
    <col min="28" max="29" width="7.44140625" style="2" customWidth="1"/>
    <col min="30" max="31" width="8.109375" style="2" customWidth="1"/>
    <col min="32" max="32" width="6" style="2" customWidth="1"/>
    <col min="33" max="256" width="9.109375" style="2"/>
    <col min="257" max="257" width="5.88671875" style="2" customWidth="1"/>
    <col min="258" max="258" width="29.88671875" style="2" customWidth="1"/>
    <col min="259" max="259" width="9.109375" style="2"/>
    <col min="260" max="260" width="5.6640625" style="2" customWidth="1"/>
    <col min="261" max="261" width="5" style="2" customWidth="1"/>
    <col min="262" max="262" width="4.6640625" style="2" customWidth="1"/>
    <col min="263" max="263" width="4.33203125" style="2" customWidth="1"/>
    <col min="264" max="264" width="4.44140625" style="2" customWidth="1"/>
    <col min="265" max="265" width="4.109375" style="2" customWidth="1"/>
    <col min="266" max="266" width="4.6640625" style="2" customWidth="1"/>
    <col min="267" max="267" width="4.5546875" style="2" customWidth="1"/>
    <col min="268" max="268" width="4.33203125" style="2" customWidth="1"/>
    <col min="269" max="269" width="4.109375" style="2" customWidth="1"/>
    <col min="270" max="271" width="7.44140625" style="2" customWidth="1"/>
    <col min="272" max="273" width="7.109375" style="2" customWidth="1"/>
    <col min="274" max="275" width="7" style="2" customWidth="1"/>
    <col min="276" max="277" width="6.88671875" style="2" customWidth="1"/>
    <col min="278" max="278" width="5" style="2" customWidth="1"/>
    <col min="279" max="279" width="4.44140625" style="2" customWidth="1"/>
    <col min="280" max="280" width="4.6640625" style="2" customWidth="1"/>
    <col min="281" max="281" width="4.44140625" style="2" customWidth="1"/>
    <col min="282" max="282" width="5.109375" style="2" customWidth="1"/>
    <col min="283" max="283" width="5" style="2" customWidth="1"/>
    <col min="284" max="285" width="7.44140625" style="2" customWidth="1"/>
    <col min="286" max="287" width="8.109375" style="2" customWidth="1"/>
    <col min="288" max="288" width="6" style="2" customWidth="1"/>
    <col min="289" max="512" width="9.109375" style="2"/>
    <col min="513" max="513" width="5.88671875" style="2" customWidth="1"/>
    <col min="514" max="514" width="29.88671875" style="2" customWidth="1"/>
    <col min="515" max="515" width="9.109375" style="2"/>
    <col min="516" max="516" width="5.6640625" style="2" customWidth="1"/>
    <col min="517" max="517" width="5" style="2" customWidth="1"/>
    <col min="518" max="518" width="4.6640625" style="2" customWidth="1"/>
    <col min="519" max="519" width="4.33203125" style="2" customWidth="1"/>
    <col min="520" max="520" width="4.44140625" style="2" customWidth="1"/>
    <col min="521" max="521" width="4.109375" style="2" customWidth="1"/>
    <col min="522" max="522" width="4.6640625" style="2" customWidth="1"/>
    <col min="523" max="523" width="4.5546875" style="2" customWidth="1"/>
    <col min="524" max="524" width="4.33203125" style="2" customWidth="1"/>
    <col min="525" max="525" width="4.109375" style="2" customWidth="1"/>
    <col min="526" max="527" width="7.44140625" style="2" customWidth="1"/>
    <col min="528" max="529" width="7.109375" style="2" customWidth="1"/>
    <col min="530" max="531" width="7" style="2" customWidth="1"/>
    <col min="532" max="533" width="6.88671875" style="2" customWidth="1"/>
    <col min="534" max="534" width="5" style="2" customWidth="1"/>
    <col min="535" max="535" width="4.44140625" style="2" customWidth="1"/>
    <col min="536" max="536" width="4.6640625" style="2" customWidth="1"/>
    <col min="537" max="537" width="4.44140625" style="2" customWidth="1"/>
    <col min="538" max="538" width="5.109375" style="2" customWidth="1"/>
    <col min="539" max="539" width="5" style="2" customWidth="1"/>
    <col min="540" max="541" width="7.44140625" style="2" customWidth="1"/>
    <col min="542" max="543" width="8.109375" style="2" customWidth="1"/>
    <col min="544" max="544" width="6" style="2" customWidth="1"/>
    <col min="545" max="768" width="9.109375" style="2"/>
    <col min="769" max="769" width="5.88671875" style="2" customWidth="1"/>
    <col min="770" max="770" width="29.88671875" style="2" customWidth="1"/>
    <col min="771" max="771" width="9.109375" style="2"/>
    <col min="772" max="772" width="5.6640625" style="2" customWidth="1"/>
    <col min="773" max="773" width="5" style="2" customWidth="1"/>
    <col min="774" max="774" width="4.6640625" style="2" customWidth="1"/>
    <col min="775" max="775" width="4.33203125" style="2" customWidth="1"/>
    <col min="776" max="776" width="4.44140625" style="2" customWidth="1"/>
    <col min="777" max="777" width="4.109375" style="2" customWidth="1"/>
    <col min="778" max="778" width="4.6640625" style="2" customWidth="1"/>
    <col min="779" max="779" width="4.5546875" style="2" customWidth="1"/>
    <col min="780" max="780" width="4.33203125" style="2" customWidth="1"/>
    <col min="781" max="781" width="4.109375" style="2" customWidth="1"/>
    <col min="782" max="783" width="7.44140625" style="2" customWidth="1"/>
    <col min="784" max="785" width="7.109375" style="2" customWidth="1"/>
    <col min="786" max="787" width="7" style="2" customWidth="1"/>
    <col min="788" max="789" width="6.88671875" style="2" customWidth="1"/>
    <col min="790" max="790" width="5" style="2" customWidth="1"/>
    <col min="791" max="791" width="4.44140625" style="2" customWidth="1"/>
    <col min="792" max="792" width="4.6640625" style="2" customWidth="1"/>
    <col min="793" max="793" width="4.44140625" style="2" customWidth="1"/>
    <col min="794" max="794" width="5.109375" style="2" customWidth="1"/>
    <col min="795" max="795" width="5" style="2" customWidth="1"/>
    <col min="796" max="797" width="7.44140625" style="2" customWidth="1"/>
    <col min="798" max="799" width="8.109375" style="2" customWidth="1"/>
    <col min="800" max="800" width="6" style="2" customWidth="1"/>
    <col min="801" max="1024" width="9.109375" style="2"/>
    <col min="1025" max="1025" width="5.88671875" style="2" customWidth="1"/>
    <col min="1026" max="1026" width="29.88671875" style="2" customWidth="1"/>
    <col min="1027" max="1027" width="9.109375" style="2"/>
    <col min="1028" max="1028" width="5.6640625" style="2" customWidth="1"/>
    <col min="1029" max="1029" width="5" style="2" customWidth="1"/>
    <col min="1030" max="1030" width="4.6640625" style="2" customWidth="1"/>
    <col min="1031" max="1031" width="4.33203125" style="2" customWidth="1"/>
    <col min="1032" max="1032" width="4.44140625" style="2" customWidth="1"/>
    <col min="1033" max="1033" width="4.109375" style="2" customWidth="1"/>
    <col min="1034" max="1034" width="4.6640625" style="2" customWidth="1"/>
    <col min="1035" max="1035" width="4.5546875" style="2" customWidth="1"/>
    <col min="1036" max="1036" width="4.33203125" style="2" customWidth="1"/>
    <col min="1037" max="1037" width="4.109375" style="2" customWidth="1"/>
    <col min="1038" max="1039" width="7.44140625" style="2" customWidth="1"/>
    <col min="1040" max="1041" width="7.109375" style="2" customWidth="1"/>
    <col min="1042" max="1043" width="7" style="2" customWidth="1"/>
    <col min="1044" max="1045" width="6.88671875" style="2" customWidth="1"/>
    <col min="1046" max="1046" width="5" style="2" customWidth="1"/>
    <col min="1047" max="1047" width="4.44140625" style="2" customWidth="1"/>
    <col min="1048" max="1048" width="4.6640625" style="2" customWidth="1"/>
    <col min="1049" max="1049" width="4.44140625" style="2" customWidth="1"/>
    <col min="1050" max="1050" width="5.109375" style="2" customWidth="1"/>
    <col min="1051" max="1051" width="5" style="2" customWidth="1"/>
    <col min="1052" max="1053" width="7.44140625" style="2" customWidth="1"/>
    <col min="1054" max="1055" width="8.109375" style="2" customWidth="1"/>
    <col min="1056" max="1056" width="6" style="2" customWidth="1"/>
    <col min="1057" max="1280" width="9.109375" style="2"/>
    <col min="1281" max="1281" width="5.88671875" style="2" customWidth="1"/>
    <col min="1282" max="1282" width="29.88671875" style="2" customWidth="1"/>
    <col min="1283" max="1283" width="9.109375" style="2"/>
    <col min="1284" max="1284" width="5.6640625" style="2" customWidth="1"/>
    <col min="1285" max="1285" width="5" style="2" customWidth="1"/>
    <col min="1286" max="1286" width="4.6640625" style="2" customWidth="1"/>
    <col min="1287" max="1287" width="4.33203125" style="2" customWidth="1"/>
    <col min="1288" max="1288" width="4.44140625" style="2" customWidth="1"/>
    <col min="1289" max="1289" width="4.109375" style="2" customWidth="1"/>
    <col min="1290" max="1290" width="4.6640625" style="2" customWidth="1"/>
    <col min="1291" max="1291" width="4.5546875" style="2" customWidth="1"/>
    <col min="1292" max="1292" width="4.33203125" style="2" customWidth="1"/>
    <col min="1293" max="1293" width="4.109375" style="2" customWidth="1"/>
    <col min="1294" max="1295" width="7.44140625" style="2" customWidth="1"/>
    <col min="1296" max="1297" width="7.109375" style="2" customWidth="1"/>
    <col min="1298" max="1299" width="7" style="2" customWidth="1"/>
    <col min="1300" max="1301" width="6.88671875" style="2" customWidth="1"/>
    <col min="1302" max="1302" width="5" style="2" customWidth="1"/>
    <col min="1303" max="1303" width="4.44140625" style="2" customWidth="1"/>
    <col min="1304" max="1304" width="4.6640625" style="2" customWidth="1"/>
    <col min="1305" max="1305" width="4.44140625" style="2" customWidth="1"/>
    <col min="1306" max="1306" width="5.109375" style="2" customWidth="1"/>
    <col min="1307" max="1307" width="5" style="2" customWidth="1"/>
    <col min="1308" max="1309" width="7.44140625" style="2" customWidth="1"/>
    <col min="1310" max="1311" width="8.109375" style="2" customWidth="1"/>
    <col min="1312" max="1312" width="6" style="2" customWidth="1"/>
    <col min="1313" max="1536" width="9.109375" style="2"/>
    <col min="1537" max="1537" width="5.88671875" style="2" customWidth="1"/>
    <col min="1538" max="1538" width="29.88671875" style="2" customWidth="1"/>
    <col min="1539" max="1539" width="9.109375" style="2"/>
    <col min="1540" max="1540" width="5.6640625" style="2" customWidth="1"/>
    <col min="1541" max="1541" width="5" style="2" customWidth="1"/>
    <col min="1542" max="1542" width="4.6640625" style="2" customWidth="1"/>
    <col min="1543" max="1543" width="4.33203125" style="2" customWidth="1"/>
    <col min="1544" max="1544" width="4.44140625" style="2" customWidth="1"/>
    <col min="1545" max="1545" width="4.109375" style="2" customWidth="1"/>
    <col min="1546" max="1546" width="4.6640625" style="2" customWidth="1"/>
    <col min="1547" max="1547" width="4.5546875" style="2" customWidth="1"/>
    <col min="1548" max="1548" width="4.33203125" style="2" customWidth="1"/>
    <col min="1549" max="1549" width="4.109375" style="2" customWidth="1"/>
    <col min="1550" max="1551" width="7.44140625" style="2" customWidth="1"/>
    <col min="1552" max="1553" width="7.109375" style="2" customWidth="1"/>
    <col min="1554" max="1555" width="7" style="2" customWidth="1"/>
    <col min="1556" max="1557" width="6.88671875" style="2" customWidth="1"/>
    <col min="1558" max="1558" width="5" style="2" customWidth="1"/>
    <col min="1559" max="1559" width="4.44140625" style="2" customWidth="1"/>
    <col min="1560" max="1560" width="4.6640625" style="2" customWidth="1"/>
    <col min="1561" max="1561" width="4.44140625" style="2" customWidth="1"/>
    <col min="1562" max="1562" width="5.109375" style="2" customWidth="1"/>
    <col min="1563" max="1563" width="5" style="2" customWidth="1"/>
    <col min="1564" max="1565" width="7.44140625" style="2" customWidth="1"/>
    <col min="1566" max="1567" width="8.109375" style="2" customWidth="1"/>
    <col min="1568" max="1568" width="6" style="2" customWidth="1"/>
    <col min="1569" max="1792" width="9.109375" style="2"/>
    <col min="1793" max="1793" width="5.88671875" style="2" customWidth="1"/>
    <col min="1794" max="1794" width="29.88671875" style="2" customWidth="1"/>
    <col min="1795" max="1795" width="9.109375" style="2"/>
    <col min="1796" max="1796" width="5.6640625" style="2" customWidth="1"/>
    <col min="1797" max="1797" width="5" style="2" customWidth="1"/>
    <col min="1798" max="1798" width="4.6640625" style="2" customWidth="1"/>
    <col min="1799" max="1799" width="4.33203125" style="2" customWidth="1"/>
    <col min="1800" max="1800" width="4.44140625" style="2" customWidth="1"/>
    <col min="1801" max="1801" width="4.109375" style="2" customWidth="1"/>
    <col min="1802" max="1802" width="4.6640625" style="2" customWidth="1"/>
    <col min="1803" max="1803" width="4.5546875" style="2" customWidth="1"/>
    <col min="1804" max="1804" width="4.33203125" style="2" customWidth="1"/>
    <col min="1805" max="1805" width="4.109375" style="2" customWidth="1"/>
    <col min="1806" max="1807" width="7.44140625" style="2" customWidth="1"/>
    <col min="1808" max="1809" width="7.109375" style="2" customWidth="1"/>
    <col min="1810" max="1811" width="7" style="2" customWidth="1"/>
    <col min="1812" max="1813" width="6.88671875" style="2" customWidth="1"/>
    <col min="1814" max="1814" width="5" style="2" customWidth="1"/>
    <col min="1815" max="1815" width="4.44140625" style="2" customWidth="1"/>
    <col min="1816" max="1816" width="4.6640625" style="2" customWidth="1"/>
    <col min="1817" max="1817" width="4.44140625" style="2" customWidth="1"/>
    <col min="1818" max="1818" width="5.109375" style="2" customWidth="1"/>
    <col min="1819" max="1819" width="5" style="2" customWidth="1"/>
    <col min="1820" max="1821" width="7.44140625" style="2" customWidth="1"/>
    <col min="1822" max="1823" width="8.109375" style="2" customWidth="1"/>
    <col min="1824" max="1824" width="6" style="2" customWidth="1"/>
    <col min="1825" max="2048" width="9.109375" style="2"/>
    <col min="2049" max="2049" width="5.88671875" style="2" customWidth="1"/>
    <col min="2050" max="2050" width="29.88671875" style="2" customWidth="1"/>
    <col min="2051" max="2051" width="9.109375" style="2"/>
    <col min="2052" max="2052" width="5.6640625" style="2" customWidth="1"/>
    <col min="2053" max="2053" width="5" style="2" customWidth="1"/>
    <col min="2054" max="2054" width="4.6640625" style="2" customWidth="1"/>
    <col min="2055" max="2055" width="4.33203125" style="2" customWidth="1"/>
    <col min="2056" max="2056" width="4.44140625" style="2" customWidth="1"/>
    <col min="2057" max="2057" width="4.109375" style="2" customWidth="1"/>
    <col min="2058" max="2058" width="4.6640625" style="2" customWidth="1"/>
    <col min="2059" max="2059" width="4.5546875" style="2" customWidth="1"/>
    <col min="2060" max="2060" width="4.33203125" style="2" customWidth="1"/>
    <col min="2061" max="2061" width="4.109375" style="2" customWidth="1"/>
    <col min="2062" max="2063" width="7.44140625" style="2" customWidth="1"/>
    <col min="2064" max="2065" width="7.109375" style="2" customWidth="1"/>
    <col min="2066" max="2067" width="7" style="2" customWidth="1"/>
    <col min="2068" max="2069" width="6.88671875" style="2" customWidth="1"/>
    <col min="2070" max="2070" width="5" style="2" customWidth="1"/>
    <col min="2071" max="2071" width="4.44140625" style="2" customWidth="1"/>
    <col min="2072" max="2072" width="4.6640625" style="2" customWidth="1"/>
    <col min="2073" max="2073" width="4.44140625" style="2" customWidth="1"/>
    <col min="2074" max="2074" width="5.109375" style="2" customWidth="1"/>
    <col min="2075" max="2075" width="5" style="2" customWidth="1"/>
    <col min="2076" max="2077" width="7.44140625" style="2" customWidth="1"/>
    <col min="2078" max="2079" width="8.109375" style="2" customWidth="1"/>
    <col min="2080" max="2080" width="6" style="2" customWidth="1"/>
    <col min="2081" max="2304" width="9.109375" style="2"/>
    <col min="2305" max="2305" width="5.88671875" style="2" customWidth="1"/>
    <col min="2306" max="2306" width="29.88671875" style="2" customWidth="1"/>
    <col min="2307" max="2307" width="9.109375" style="2"/>
    <col min="2308" max="2308" width="5.6640625" style="2" customWidth="1"/>
    <col min="2309" max="2309" width="5" style="2" customWidth="1"/>
    <col min="2310" max="2310" width="4.6640625" style="2" customWidth="1"/>
    <col min="2311" max="2311" width="4.33203125" style="2" customWidth="1"/>
    <col min="2312" max="2312" width="4.44140625" style="2" customWidth="1"/>
    <col min="2313" max="2313" width="4.109375" style="2" customWidth="1"/>
    <col min="2314" max="2314" width="4.6640625" style="2" customWidth="1"/>
    <col min="2315" max="2315" width="4.5546875" style="2" customWidth="1"/>
    <col min="2316" max="2316" width="4.33203125" style="2" customWidth="1"/>
    <col min="2317" max="2317" width="4.109375" style="2" customWidth="1"/>
    <col min="2318" max="2319" width="7.44140625" style="2" customWidth="1"/>
    <col min="2320" max="2321" width="7.109375" style="2" customWidth="1"/>
    <col min="2322" max="2323" width="7" style="2" customWidth="1"/>
    <col min="2324" max="2325" width="6.88671875" style="2" customWidth="1"/>
    <col min="2326" max="2326" width="5" style="2" customWidth="1"/>
    <col min="2327" max="2327" width="4.44140625" style="2" customWidth="1"/>
    <col min="2328" max="2328" width="4.6640625" style="2" customWidth="1"/>
    <col min="2329" max="2329" width="4.44140625" style="2" customWidth="1"/>
    <col min="2330" max="2330" width="5.109375" style="2" customWidth="1"/>
    <col min="2331" max="2331" width="5" style="2" customWidth="1"/>
    <col min="2332" max="2333" width="7.44140625" style="2" customWidth="1"/>
    <col min="2334" max="2335" width="8.109375" style="2" customWidth="1"/>
    <col min="2336" max="2336" width="6" style="2" customWidth="1"/>
    <col min="2337" max="2560" width="9.109375" style="2"/>
    <col min="2561" max="2561" width="5.88671875" style="2" customWidth="1"/>
    <col min="2562" max="2562" width="29.88671875" style="2" customWidth="1"/>
    <col min="2563" max="2563" width="9.109375" style="2"/>
    <col min="2564" max="2564" width="5.6640625" style="2" customWidth="1"/>
    <col min="2565" max="2565" width="5" style="2" customWidth="1"/>
    <col min="2566" max="2566" width="4.6640625" style="2" customWidth="1"/>
    <col min="2567" max="2567" width="4.33203125" style="2" customWidth="1"/>
    <col min="2568" max="2568" width="4.44140625" style="2" customWidth="1"/>
    <col min="2569" max="2569" width="4.109375" style="2" customWidth="1"/>
    <col min="2570" max="2570" width="4.6640625" style="2" customWidth="1"/>
    <col min="2571" max="2571" width="4.5546875" style="2" customWidth="1"/>
    <col min="2572" max="2572" width="4.33203125" style="2" customWidth="1"/>
    <col min="2573" max="2573" width="4.109375" style="2" customWidth="1"/>
    <col min="2574" max="2575" width="7.44140625" style="2" customWidth="1"/>
    <col min="2576" max="2577" width="7.109375" style="2" customWidth="1"/>
    <col min="2578" max="2579" width="7" style="2" customWidth="1"/>
    <col min="2580" max="2581" width="6.88671875" style="2" customWidth="1"/>
    <col min="2582" max="2582" width="5" style="2" customWidth="1"/>
    <col min="2583" max="2583" width="4.44140625" style="2" customWidth="1"/>
    <col min="2584" max="2584" width="4.6640625" style="2" customWidth="1"/>
    <col min="2585" max="2585" width="4.44140625" style="2" customWidth="1"/>
    <col min="2586" max="2586" width="5.109375" style="2" customWidth="1"/>
    <col min="2587" max="2587" width="5" style="2" customWidth="1"/>
    <col min="2588" max="2589" width="7.44140625" style="2" customWidth="1"/>
    <col min="2590" max="2591" width="8.109375" style="2" customWidth="1"/>
    <col min="2592" max="2592" width="6" style="2" customWidth="1"/>
    <col min="2593" max="2816" width="9.109375" style="2"/>
    <col min="2817" max="2817" width="5.88671875" style="2" customWidth="1"/>
    <col min="2818" max="2818" width="29.88671875" style="2" customWidth="1"/>
    <col min="2819" max="2819" width="9.109375" style="2"/>
    <col min="2820" max="2820" width="5.6640625" style="2" customWidth="1"/>
    <col min="2821" max="2821" width="5" style="2" customWidth="1"/>
    <col min="2822" max="2822" width="4.6640625" style="2" customWidth="1"/>
    <col min="2823" max="2823" width="4.33203125" style="2" customWidth="1"/>
    <col min="2824" max="2824" width="4.44140625" style="2" customWidth="1"/>
    <col min="2825" max="2825" width="4.109375" style="2" customWidth="1"/>
    <col min="2826" max="2826" width="4.6640625" style="2" customWidth="1"/>
    <col min="2827" max="2827" width="4.5546875" style="2" customWidth="1"/>
    <col min="2828" max="2828" width="4.33203125" style="2" customWidth="1"/>
    <col min="2829" max="2829" width="4.109375" style="2" customWidth="1"/>
    <col min="2830" max="2831" width="7.44140625" style="2" customWidth="1"/>
    <col min="2832" max="2833" width="7.109375" style="2" customWidth="1"/>
    <col min="2834" max="2835" width="7" style="2" customWidth="1"/>
    <col min="2836" max="2837" width="6.88671875" style="2" customWidth="1"/>
    <col min="2838" max="2838" width="5" style="2" customWidth="1"/>
    <col min="2839" max="2839" width="4.44140625" style="2" customWidth="1"/>
    <col min="2840" max="2840" width="4.6640625" style="2" customWidth="1"/>
    <col min="2841" max="2841" width="4.44140625" style="2" customWidth="1"/>
    <col min="2842" max="2842" width="5.109375" style="2" customWidth="1"/>
    <col min="2843" max="2843" width="5" style="2" customWidth="1"/>
    <col min="2844" max="2845" width="7.44140625" style="2" customWidth="1"/>
    <col min="2846" max="2847" width="8.109375" style="2" customWidth="1"/>
    <col min="2848" max="2848" width="6" style="2" customWidth="1"/>
    <col min="2849" max="3072" width="9.109375" style="2"/>
    <col min="3073" max="3073" width="5.88671875" style="2" customWidth="1"/>
    <col min="3074" max="3074" width="29.88671875" style="2" customWidth="1"/>
    <col min="3075" max="3075" width="9.109375" style="2"/>
    <col min="3076" max="3076" width="5.6640625" style="2" customWidth="1"/>
    <col min="3077" max="3077" width="5" style="2" customWidth="1"/>
    <col min="3078" max="3078" width="4.6640625" style="2" customWidth="1"/>
    <col min="3079" max="3079" width="4.33203125" style="2" customWidth="1"/>
    <col min="3080" max="3080" width="4.44140625" style="2" customWidth="1"/>
    <col min="3081" max="3081" width="4.109375" style="2" customWidth="1"/>
    <col min="3082" max="3082" width="4.6640625" style="2" customWidth="1"/>
    <col min="3083" max="3083" width="4.5546875" style="2" customWidth="1"/>
    <col min="3084" max="3084" width="4.33203125" style="2" customWidth="1"/>
    <col min="3085" max="3085" width="4.109375" style="2" customWidth="1"/>
    <col min="3086" max="3087" width="7.44140625" style="2" customWidth="1"/>
    <col min="3088" max="3089" width="7.109375" style="2" customWidth="1"/>
    <col min="3090" max="3091" width="7" style="2" customWidth="1"/>
    <col min="3092" max="3093" width="6.88671875" style="2" customWidth="1"/>
    <col min="3094" max="3094" width="5" style="2" customWidth="1"/>
    <col min="3095" max="3095" width="4.44140625" style="2" customWidth="1"/>
    <col min="3096" max="3096" width="4.6640625" style="2" customWidth="1"/>
    <col min="3097" max="3097" width="4.44140625" style="2" customWidth="1"/>
    <col min="3098" max="3098" width="5.109375" style="2" customWidth="1"/>
    <col min="3099" max="3099" width="5" style="2" customWidth="1"/>
    <col min="3100" max="3101" width="7.44140625" style="2" customWidth="1"/>
    <col min="3102" max="3103" width="8.109375" style="2" customWidth="1"/>
    <col min="3104" max="3104" width="6" style="2" customWidth="1"/>
    <col min="3105" max="3328" width="9.109375" style="2"/>
    <col min="3329" max="3329" width="5.88671875" style="2" customWidth="1"/>
    <col min="3330" max="3330" width="29.88671875" style="2" customWidth="1"/>
    <col min="3331" max="3331" width="9.109375" style="2"/>
    <col min="3332" max="3332" width="5.6640625" style="2" customWidth="1"/>
    <col min="3333" max="3333" width="5" style="2" customWidth="1"/>
    <col min="3334" max="3334" width="4.6640625" style="2" customWidth="1"/>
    <col min="3335" max="3335" width="4.33203125" style="2" customWidth="1"/>
    <col min="3336" max="3336" width="4.44140625" style="2" customWidth="1"/>
    <col min="3337" max="3337" width="4.109375" style="2" customWidth="1"/>
    <col min="3338" max="3338" width="4.6640625" style="2" customWidth="1"/>
    <col min="3339" max="3339" width="4.5546875" style="2" customWidth="1"/>
    <col min="3340" max="3340" width="4.33203125" style="2" customWidth="1"/>
    <col min="3341" max="3341" width="4.109375" style="2" customWidth="1"/>
    <col min="3342" max="3343" width="7.44140625" style="2" customWidth="1"/>
    <col min="3344" max="3345" width="7.109375" style="2" customWidth="1"/>
    <col min="3346" max="3347" width="7" style="2" customWidth="1"/>
    <col min="3348" max="3349" width="6.88671875" style="2" customWidth="1"/>
    <col min="3350" max="3350" width="5" style="2" customWidth="1"/>
    <col min="3351" max="3351" width="4.44140625" style="2" customWidth="1"/>
    <col min="3352" max="3352" width="4.6640625" style="2" customWidth="1"/>
    <col min="3353" max="3353" width="4.44140625" style="2" customWidth="1"/>
    <col min="3354" max="3354" width="5.109375" style="2" customWidth="1"/>
    <col min="3355" max="3355" width="5" style="2" customWidth="1"/>
    <col min="3356" max="3357" width="7.44140625" style="2" customWidth="1"/>
    <col min="3358" max="3359" width="8.109375" style="2" customWidth="1"/>
    <col min="3360" max="3360" width="6" style="2" customWidth="1"/>
    <col min="3361" max="3584" width="9.109375" style="2"/>
    <col min="3585" max="3585" width="5.88671875" style="2" customWidth="1"/>
    <col min="3586" max="3586" width="29.88671875" style="2" customWidth="1"/>
    <col min="3587" max="3587" width="9.109375" style="2"/>
    <col min="3588" max="3588" width="5.6640625" style="2" customWidth="1"/>
    <col min="3589" max="3589" width="5" style="2" customWidth="1"/>
    <col min="3590" max="3590" width="4.6640625" style="2" customWidth="1"/>
    <col min="3591" max="3591" width="4.33203125" style="2" customWidth="1"/>
    <col min="3592" max="3592" width="4.44140625" style="2" customWidth="1"/>
    <col min="3593" max="3593" width="4.109375" style="2" customWidth="1"/>
    <col min="3594" max="3594" width="4.6640625" style="2" customWidth="1"/>
    <col min="3595" max="3595" width="4.5546875" style="2" customWidth="1"/>
    <col min="3596" max="3596" width="4.33203125" style="2" customWidth="1"/>
    <col min="3597" max="3597" width="4.109375" style="2" customWidth="1"/>
    <col min="3598" max="3599" width="7.44140625" style="2" customWidth="1"/>
    <col min="3600" max="3601" width="7.109375" style="2" customWidth="1"/>
    <col min="3602" max="3603" width="7" style="2" customWidth="1"/>
    <col min="3604" max="3605" width="6.88671875" style="2" customWidth="1"/>
    <col min="3606" max="3606" width="5" style="2" customWidth="1"/>
    <col min="3607" max="3607" width="4.44140625" style="2" customWidth="1"/>
    <col min="3608" max="3608" width="4.6640625" style="2" customWidth="1"/>
    <col min="3609" max="3609" width="4.44140625" style="2" customWidth="1"/>
    <col min="3610" max="3610" width="5.109375" style="2" customWidth="1"/>
    <col min="3611" max="3611" width="5" style="2" customWidth="1"/>
    <col min="3612" max="3613" width="7.44140625" style="2" customWidth="1"/>
    <col min="3614" max="3615" width="8.109375" style="2" customWidth="1"/>
    <col min="3616" max="3616" width="6" style="2" customWidth="1"/>
    <col min="3617" max="3840" width="9.109375" style="2"/>
    <col min="3841" max="3841" width="5.88671875" style="2" customWidth="1"/>
    <col min="3842" max="3842" width="29.88671875" style="2" customWidth="1"/>
    <col min="3843" max="3843" width="9.109375" style="2"/>
    <col min="3844" max="3844" width="5.6640625" style="2" customWidth="1"/>
    <col min="3845" max="3845" width="5" style="2" customWidth="1"/>
    <col min="3846" max="3846" width="4.6640625" style="2" customWidth="1"/>
    <col min="3847" max="3847" width="4.33203125" style="2" customWidth="1"/>
    <col min="3848" max="3848" width="4.44140625" style="2" customWidth="1"/>
    <col min="3849" max="3849" width="4.109375" style="2" customWidth="1"/>
    <col min="3850" max="3850" width="4.6640625" style="2" customWidth="1"/>
    <col min="3851" max="3851" width="4.5546875" style="2" customWidth="1"/>
    <col min="3852" max="3852" width="4.33203125" style="2" customWidth="1"/>
    <col min="3853" max="3853" width="4.109375" style="2" customWidth="1"/>
    <col min="3854" max="3855" width="7.44140625" style="2" customWidth="1"/>
    <col min="3856" max="3857" width="7.109375" style="2" customWidth="1"/>
    <col min="3858" max="3859" width="7" style="2" customWidth="1"/>
    <col min="3860" max="3861" width="6.88671875" style="2" customWidth="1"/>
    <col min="3862" max="3862" width="5" style="2" customWidth="1"/>
    <col min="3863" max="3863" width="4.44140625" style="2" customWidth="1"/>
    <col min="3864" max="3864" width="4.6640625" style="2" customWidth="1"/>
    <col min="3865" max="3865" width="4.44140625" style="2" customWidth="1"/>
    <col min="3866" max="3866" width="5.109375" style="2" customWidth="1"/>
    <col min="3867" max="3867" width="5" style="2" customWidth="1"/>
    <col min="3868" max="3869" width="7.44140625" style="2" customWidth="1"/>
    <col min="3870" max="3871" width="8.109375" style="2" customWidth="1"/>
    <col min="3872" max="3872" width="6" style="2" customWidth="1"/>
    <col min="3873" max="4096" width="9.109375" style="2"/>
    <col min="4097" max="4097" width="5.88671875" style="2" customWidth="1"/>
    <col min="4098" max="4098" width="29.88671875" style="2" customWidth="1"/>
    <col min="4099" max="4099" width="9.109375" style="2"/>
    <col min="4100" max="4100" width="5.6640625" style="2" customWidth="1"/>
    <col min="4101" max="4101" width="5" style="2" customWidth="1"/>
    <col min="4102" max="4102" width="4.6640625" style="2" customWidth="1"/>
    <col min="4103" max="4103" width="4.33203125" style="2" customWidth="1"/>
    <col min="4104" max="4104" width="4.44140625" style="2" customWidth="1"/>
    <col min="4105" max="4105" width="4.109375" style="2" customWidth="1"/>
    <col min="4106" max="4106" width="4.6640625" style="2" customWidth="1"/>
    <col min="4107" max="4107" width="4.5546875" style="2" customWidth="1"/>
    <col min="4108" max="4108" width="4.33203125" style="2" customWidth="1"/>
    <col min="4109" max="4109" width="4.109375" style="2" customWidth="1"/>
    <col min="4110" max="4111" width="7.44140625" style="2" customWidth="1"/>
    <col min="4112" max="4113" width="7.109375" style="2" customWidth="1"/>
    <col min="4114" max="4115" width="7" style="2" customWidth="1"/>
    <col min="4116" max="4117" width="6.88671875" style="2" customWidth="1"/>
    <col min="4118" max="4118" width="5" style="2" customWidth="1"/>
    <col min="4119" max="4119" width="4.44140625" style="2" customWidth="1"/>
    <col min="4120" max="4120" width="4.6640625" style="2" customWidth="1"/>
    <col min="4121" max="4121" width="4.44140625" style="2" customWidth="1"/>
    <col min="4122" max="4122" width="5.109375" style="2" customWidth="1"/>
    <col min="4123" max="4123" width="5" style="2" customWidth="1"/>
    <col min="4124" max="4125" width="7.44140625" style="2" customWidth="1"/>
    <col min="4126" max="4127" width="8.109375" style="2" customWidth="1"/>
    <col min="4128" max="4128" width="6" style="2" customWidth="1"/>
    <col min="4129" max="4352" width="9.109375" style="2"/>
    <col min="4353" max="4353" width="5.88671875" style="2" customWidth="1"/>
    <col min="4354" max="4354" width="29.88671875" style="2" customWidth="1"/>
    <col min="4355" max="4355" width="9.109375" style="2"/>
    <col min="4356" max="4356" width="5.6640625" style="2" customWidth="1"/>
    <col min="4357" max="4357" width="5" style="2" customWidth="1"/>
    <col min="4358" max="4358" width="4.6640625" style="2" customWidth="1"/>
    <col min="4359" max="4359" width="4.33203125" style="2" customWidth="1"/>
    <col min="4360" max="4360" width="4.44140625" style="2" customWidth="1"/>
    <col min="4361" max="4361" width="4.109375" style="2" customWidth="1"/>
    <col min="4362" max="4362" width="4.6640625" style="2" customWidth="1"/>
    <col min="4363" max="4363" width="4.5546875" style="2" customWidth="1"/>
    <col min="4364" max="4364" width="4.33203125" style="2" customWidth="1"/>
    <col min="4365" max="4365" width="4.109375" style="2" customWidth="1"/>
    <col min="4366" max="4367" width="7.44140625" style="2" customWidth="1"/>
    <col min="4368" max="4369" width="7.109375" style="2" customWidth="1"/>
    <col min="4370" max="4371" width="7" style="2" customWidth="1"/>
    <col min="4372" max="4373" width="6.88671875" style="2" customWidth="1"/>
    <col min="4374" max="4374" width="5" style="2" customWidth="1"/>
    <col min="4375" max="4375" width="4.44140625" style="2" customWidth="1"/>
    <col min="4376" max="4376" width="4.6640625" style="2" customWidth="1"/>
    <col min="4377" max="4377" width="4.44140625" style="2" customWidth="1"/>
    <col min="4378" max="4378" width="5.109375" style="2" customWidth="1"/>
    <col min="4379" max="4379" width="5" style="2" customWidth="1"/>
    <col min="4380" max="4381" width="7.44140625" style="2" customWidth="1"/>
    <col min="4382" max="4383" width="8.109375" style="2" customWidth="1"/>
    <col min="4384" max="4384" width="6" style="2" customWidth="1"/>
    <col min="4385" max="4608" width="9.109375" style="2"/>
    <col min="4609" max="4609" width="5.88671875" style="2" customWidth="1"/>
    <col min="4610" max="4610" width="29.88671875" style="2" customWidth="1"/>
    <col min="4611" max="4611" width="9.109375" style="2"/>
    <col min="4612" max="4612" width="5.6640625" style="2" customWidth="1"/>
    <col min="4613" max="4613" width="5" style="2" customWidth="1"/>
    <col min="4614" max="4614" width="4.6640625" style="2" customWidth="1"/>
    <col min="4615" max="4615" width="4.33203125" style="2" customWidth="1"/>
    <col min="4616" max="4616" width="4.44140625" style="2" customWidth="1"/>
    <col min="4617" max="4617" width="4.109375" style="2" customWidth="1"/>
    <col min="4618" max="4618" width="4.6640625" style="2" customWidth="1"/>
    <col min="4619" max="4619" width="4.5546875" style="2" customWidth="1"/>
    <col min="4620" max="4620" width="4.33203125" style="2" customWidth="1"/>
    <col min="4621" max="4621" width="4.109375" style="2" customWidth="1"/>
    <col min="4622" max="4623" width="7.44140625" style="2" customWidth="1"/>
    <col min="4624" max="4625" width="7.109375" style="2" customWidth="1"/>
    <col min="4626" max="4627" width="7" style="2" customWidth="1"/>
    <col min="4628" max="4629" width="6.88671875" style="2" customWidth="1"/>
    <col min="4630" max="4630" width="5" style="2" customWidth="1"/>
    <col min="4631" max="4631" width="4.44140625" style="2" customWidth="1"/>
    <col min="4632" max="4632" width="4.6640625" style="2" customWidth="1"/>
    <col min="4633" max="4633" width="4.44140625" style="2" customWidth="1"/>
    <col min="4634" max="4634" width="5.109375" style="2" customWidth="1"/>
    <col min="4635" max="4635" width="5" style="2" customWidth="1"/>
    <col min="4636" max="4637" width="7.44140625" style="2" customWidth="1"/>
    <col min="4638" max="4639" width="8.109375" style="2" customWidth="1"/>
    <col min="4640" max="4640" width="6" style="2" customWidth="1"/>
    <col min="4641" max="4864" width="9.109375" style="2"/>
    <col min="4865" max="4865" width="5.88671875" style="2" customWidth="1"/>
    <col min="4866" max="4866" width="29.88671875" style="2" customWidth="1"/>
    <col min="4867" max="4867" width="9.109375" style="2"/>
    <col min="4868" max="4868" width="5.6640625" style="2" customWidth="1"/>
    <col min="4869" max="4869" width="5" style="2" customWidth="1"/>
    <col min="4870" max="4870" width="4.6640625" style="2" customWidth="1"/>
    <col min="4871" max="4871" width="4.33203125" style="2" customWidth="1"/>
    <col min="4872" max="4872" width="4.44140625" style="2" customWidth="1"/>
    <col min="4873" max="4873" width="4.109375" style="2" customWidth="1"/>
    <col min="4874" max="4874" width="4.6640625" style="2" customWidth="1"/>
    <col min="4875" max="4875" width="4.5546875" style="2" customWidth="1"/>
    <col min="4876" max="4876" width="4.33203125" style="2" customWidth="1"/>
    <col min="4877" max="4877" width="4.109375" style="2" customWidth="1"/>
    <col min="4878" max="4879" width="7.44140625" style="2" customWidth="1"/>
    <col min="4880" max="4881" width="7.109375" style="2" customWidth="1"/>
    <col min="4882" max="4883" width="7" style="2" customWidth="1"/>
    <col min="4884" max="4885" width="6.88671875" style="2" customWidth="1"/>
    <col min="4886" max="4886" width="5" style="2" customWidth="1"/>
    <col min="4887" max="4887" width="4.44140625" style="2" customWidth="1"/>
    <col min="4888" max="4888" width="4.6640625" style="2" customWidth="1"/>
    <col min="4889" max="4889" width="4.44140625" style="2" customWidth="1"/>
    <col min="4890" max="4890" width="5.109375" style="2" customWidth="1"/>
    <col min="4891" max="4891" width="5" style="2" customWidth="1"/>
    <col min="4892" max="4893" width="7.44140625" style="2" customWidth="1"/>
    <col min="4894" max="4895" width="8.109375" style="2" customWidth="1"/>
    <col min="4896" max="4896" width="6" style="2" customWidth="1"/>
    <col min="4897" max="5120" width="9.109375" style="2"/>
    <col min="5121" max="5121" width="5.88671875" style="2" customWidth="1"/>
    <col min="5122" max="5122" width="29.88671875" style="2" customWidth="1"/>
    <col min="5123" max="5123" width="9.109375" style="2"/>
    <col min="5124" max="5124" width="5.6640625" style="2" customWidth="1"/>
    <col min="5125" max="5125" width="5" style="2" customWidth="1"/>
    <col min="5126" max="5126" width="4.6640625" style="2" customWidth="1"/>
    <col min="5127" max="5127" width="4.33203125" style="2" customWidth="1"/>
    <col min="5128" max="5128" width="4.44140625" style="2" customWidth="1"/>
    <col min="5129" max="5129" width="4.109375" style="2" customWidth="1"/>
    <col min="5130" max="5130" width="4.6640625" style="2" customWidth="1"/>
    <col min="5131" max="5131" width="4.5546875" style="2" customWidth="1"/>
    <col min="5132" max="5132" width="4.33203125" style="2" customWidth="1"/>
    <col min="5133" max="5133" width="4.109375" style="2" customWidth="1"/>
    <col min="5134" max="5135" width="7.44140625" style="2" customWidth="1"/>
    <col min="5136" max="5137" width="7.109375" style="2" customWidth="1"/>
    <col min="5138" max="5139" width="7" style="2" customWidth="1"/>
    <col min="5140" max="5141" width="6.88671875" style="2" customWidth="1"/>
    <col min="5142" max="5142" width="5" style="2" customWidth="1"/>
    <col min="5143" max="5143" width="4.44140625" style="2" customWidth="1"/>
    <col min="5144" max="5144" width="4.6640625" style="2" customWidth="1"/>
    <col min="5145" max="5145" width="4.44140625" style="2" customWidth="1"/>
    <col min="5146" max="5146" width="5.109375" style="2" customWidth="1"/>
    <col min="5147" max="5147" width="5" style="2" customWidth="1"/>
    <col min="5148" max="5149" width="7.44140625" style="2" customWidth="1"/>
    <col min="5150" max="5151" width="8.109375" style="2" customWidth="1"/>
    <col min="5152" max="5152" width="6" style="2" customWidth="1"/>
    <col min="5153" max="5376" width="9.109375" style="2"/>
    <col min="5377" max="5377" width="5.88671875" style="2" customWidth="1"/>
    <col min="5378" max="5378" width="29.88671875" style="2" customWidth="1"/>
    <col min="5379" max="5379" width="9.109375" style="2"/>
    <col min="5380" max="5380" width="5.6640625" style="2" customWidth="1"/>
    <col min="5381" max="5381" width="5" style="2" customWidth="1"/>
    <col min="5382" max="5382" width="4.6640625" style="2" customWidth="1"/>
    <col min="5383" max="5383" width="4.33203125" style="2" customWidth="1"/>
    <col min="5384" max="5384" width="4.44140625" style="2" customWidth="1"/>
    <col min="5385" max="5385" width="4.109375" style="2" customWidth="1"/>
    <col min="5386" max="5386" width="4.6640625" style="2" customWidth="1"/>
    <col min="5387" max="5387" width="4.5546875" style="2" customWidth="1"/>
    <col min="5388" max="5388" width="4.33203125" style="2" customWidth="1"/>
    <col min="5389" max="5389" width="4.109375" style="2" customWidth="1"/>
    <col min="5390" max="5391" width="7.44140625" style="2" customWidth="1"/>
    <col min="5392" max="5393" width="7.109375" style="2" customWidth="1"/>
    <col min="5394" max="5395" width="7" style="2" customWidth="1"/>
    <col min="5396" max="5397" width="6.88671875" style="2" customWidth="1"/>
    <col min="5398" max="5398" width="5" style="2" customWidth="1"/>
    <col min="5399" max="5399" width="4.44140625" style="2" customWidth="1"/>
    <col min="5400" max="5400" width="4.6640625" style="2" customWidth="1"/>
    <col min="5401" max="5401" width="4.44140625" style="2" customWidth="1"/>
    <col min="5402" max="5402" width="5.109375" style="2" customWidth="1"/>
    <col min="5403" max="5403" width="5" style="2" customWidth="1"/>
    <col min="5404" max="5405" width="7.44140625" style="2" customWidth="1"/>
    <col min="5406" max="5407" width="8.109375" style="2" customWidth="1"/>
    <col min="5408" max="5408" width="6" style="2" customWidth="1"/>
    <col min="5409" max="5632" width="9.109375" style="2"/>
    <col min="5633" max="5633" width="5.88671875" style="2" customWidth="1"/>
    <col min="5634" max="5634" width="29.88671875" style="2" customWidth="1"/>
    <col min="5635" max="5635" width="9.109375" style="2"/>
    <col min="5636" max="5636" width="5.6640625" style="2" customWidth="1"/>
    <col min="5637" max="5637" width="5" style="2" customWidth="1"/>
    <col min="5638" max="5638" width="4.6640625" style="2" customWidth="1"/>
    <col min="5639" max="5639" width="4.33203125" style="2" customWidth="1"/>
    <col min="5640" max="5640" width="4.44140625" style="2" customWidth="1"/>
    <col min="5641" max="5641" width="4.109375" style="2" customWidth="1"/>
    <col min="5642" max="5642" width="4.6640625" style="2" customWidth="1"/>
    <col min="5643" max="5643" width="4.5546875" style="2" customWidth="1"/>
    <col min="5644" max="5644" width="4.33203125" style="2" customWidth="1"/>
    <col min="5645" max="5645" width="4.109375" style="2" customWidth="1"/>
    <col min="5646" max="5647" width="7.44140625" style="2" customWidth="1"/>
    <col min="5648" max="5649" width="7.109375" style="2" customWidth="1"/>
    <col min="5650" max="5651" width="7" style="2" customWidth="1"/>
    <col min="5652" max="5653" width="6.88671875" style="2" customWidth="1"/>
    <col min="5654" max="5654" width="5" style="2" customWidth="1"/>
    <col min="5655" max="5655" width="4.44140625" style="2" customWidth="1"/>
    <col min="5656" max="5656" width="4.6640625" style="2" customWidth="1"/>
    <col min="5657" max="5657" width="4.44140625" style="2" customWidth="1"/>
    <col min="5658" max="5658" width="5.109375" style="2" customWidth="1"/>
    <col min="5659" max="5659" width="5" style="2" customWidth="1"/>
    <col min="5660" max="5661" width="7.44140625" style="2" customWidth="1"/>
    <col min="5662" max="5663" width="8.109375" style="2" customWidth="1"/>
    <col min="5664" max="5664" width="6" style="2" customWidth="1"/>
    <col min="5665" max="5888" width="9.109375" style="2"/>
    <col min="5889" max="5889" width="5.88671875" style="2" customWidth="1"/>
    <col min="5890" max="5890" width="29.88671875" style="2" customWidth="1"/>
    <col min="5891" max="5891" width="9.109375" style="2"/>
    <col min="5892" max="5892" width="5.6640625" style="2" customWidth="1"/>
    <col min="5893" max="5893" width="5" style="2" customWidth="1"/>
    <col min="5894" max="5894" width="4.6640625" style="2" customWidth="1"/>
    <col min="5895" max="5895" width="4.33203125" style="2" customWidth="1"/>
    <col min="5896" max="5896" width="4.44140625" style="2" customWidth="1"/>
    <col min="5897" max="5897" width="4.109375" style="2" customWidth="1"/>
    <col min="5898" max="5898" width="4.6640625" style="2" customWidth="1"/>
    <col min="5899" max="5899" width="4.5546875" style="2" customWidth="1"/>
    <col min="5900" max="5900" width="4.33203125" style="2" customWidth="1"/>
    <col min="5901" max="5901" width="4.109375" style="2" customWidth="1"/>
    <col min="5902" max="5903" width="7.44140625" style="2" customWidth="1"/>
    <col min="5904" max="5905" width="7.109375" style="2" customWidth="1"/>
    <col min="5906" max="5907" width="7" style="2" customWidth="1"/>
    <col min="5908" max="5909" width="6.88671875" style="2" customWidth="1"/>
    <col min="5910" max="5910" width="5" style="2" customWidth="1"/>
    <col min="5911" max="5911" width="4.44140625" style="2" customWidth="1"/>
    <col min="5912" max="5912" width="4.6640625" style="2" customWidth="1"/>
    <col min="5913" max="5913" width="4.44140625" style="2" customWidth="1"/>
    <col min="5914" max="5914" width="5.109375" style="2" customWidth="1"/>
    <col min="5915" max="5915" width="5" style="2" customWidth="1"/>
    <col min="5916" max="5917" width="7.44140625" style="2" customWidth="1"/>
    <col min="5918" max="5919" width="8.109375" style="2" customWidth="1"/>
    <col min="5920" max="5920" width="6" style="2" customWidth="1"/>
    <col min="5921" max="6144" width="9.109375" style="2"/>
    <col min="6145" max="6145" width="5.88671875" style="2" customWidth="1"/>
    <col min="6146" max="6146" width="29.88671875" style="2" customWidth="1"/>
    <col min="6147" max="6147" width="9.109375" style="2"/>
    <col min="6148" max="6148" width="5.6640625" style="2" customWidth="1"/>
    <col min="6149" max="6149" width="5" style="2" customWidth="1"/>
    <col min="6150" max="6150" width="4.6640625" style="2" customWidth="1"/>
    <col min="6151" max="6151" width="4.33203125" style="2" customWidth="1"/>
    <col min="6152" max="6152" width="4.44140625" style="2" customWidth="1"/>
    <col min="6153" max="6153" width="4.109375" style="2" customWidth="1"/>
    <col min="6154" max="6154" width="4.6640625" style="2" customWidth="1"/>
    <col min="6155" max="6155" width="4.5546875" style="2" customWidth="1"/>
    <col min="6156" max="6156" width="4.33203125" style="2" customWidth="1"/>
    <col min="6157" max="6157" width="4.109375" style="2" customWidth="1"/>
    <col min="6158" max="6159" width="7.44140625" style="2" customWidth="1"/>
    <col min="6160" max="6161" width="7.109375" style="2" customWidth="1"/>
    <col min="6162" max="6163" width="7" style="2" customWidth="1"/>
    <col min="6164" max="6165" width="6.88671875" style="2" customWidth="1"/>
    <col min="6166" max="6166" width="5" style="2" customWidth="1"/>
    <col min="6167" max="6167" width="4.44140625" style="2" customWidth="1"/>
    <col min="6168" max="6168" width="4.6640625" style="2" customWidth="1"/>
    <col min="6169" max="6169" width="4.44140625" style="2" customWidth="1"/>
    <col min="6170" max="6170" width="5.109375" style="2" customWidth="1"/>
    <col min="6171" max="6171" width="5" style="2" customWidth="1"/>
    <col min="6172" max="6173" width="7.44140625" style="2" customWidth="1"/>
    <col min="6174" max="6175" width="8.109375" style="2" customWidth="1"/>
    <col min="6176" max="6176" width="6" style="2" customWidth="1"/>
    <col min="6177" max="6400" width="9.109375" style="2"/>
    <col min="6401" max="6401" width="5.88671875" style="2" customWidth="1"/>
    <col min="6402" max="6402" width="29.88671875" style="2" customWidth="1"/>
    <col min="6403" max="6403" width="9.109375" style="2"/>
    <col min="6404" max="6404" width="5.6640625" style="2" customWidth="1"/>
    <col min="6405" max="6405" width="5" style="2" customWidth="1"/>
    <col min="6406" max="6406" width="4.6640625" style="2" customWidth="1"/>
    <col min="6407" max="6407" width="4.33203125" style="2" customWidth="1"/>
    <col min="6408" max="6408" width="4.44140625" style="2" customWidth="1"/>
    <col min="6409" max="6409" width="4.109375" style="2" customWidth="1"/>
    <col min="6410" max="6410" width="4.6640625" style="2" customWidth="1"/>
    <col min="6411" max="6411" width="4.5546875" style="2" customWidth="1"/>
    <col min="6412" max="6412" width="4.33203125" style="2" customWidth="1"/>
    <col min="6413" max="6413" width="4.109375" style="2" customWidth="1"/>
    <col min="6414" max="6415" width="7.44140625" style="2" customWidth="1"/>
    <col min="6416" max="6417" width="7.109375" style="2" customWidth="1"/>
    <col min="6418" max="6419" width="7" style="2" customWidth="1"/>
    <col min="6420" max="6421" width="6.88671875" style="2" customWidth="1"/>
    <col min="6422" max="6422" width="5" style="2" customWidth="1"/>
    <col min="6423" max="6423" width="4.44140625" style="2" customWidth="1"/>
    <col min="6424" max="6424" width="4.6640625" style="2" customWidth="1"/>
    <col min="6425" max="6425" width="4.44140625" style="2" customWidth="1"/>
    <col min="6426" max="6426" width="5.109375" style="2" customWidth="1"/>
    <col min="6427" max="6427" width="5" style="2" customWidth="1"/>
    <col min="6428" max="6429" width="7.44140625" style="2" customWidth="1"/>
    <col min="6430" max="6431" width="8.109375" style="2" customWidth="1"/>
    <col min="6432" max="6432" width="6" style="2" customWidth="1"/>
    <col min="6433" max="6656" width="9.109375" style="2"/>
    <col min="6657" max="6657" width="5.88671875" style="2" customWidth="1"/>
    <col min="6658" max="6658" width="29.88671875" style="2" customWidth="1"/>
    <col min="6659" max="6659" width="9.109375" style="2"/>
    <col min="6660" max="6660" width="5.6640625" style="2" customWidth="1"/>
    <col min="6661" max="6661" width="5" style="2" customWidth="1"/>
    <col min="6662" max="6662" width="4.6640625" style="2" customWidth="1"/>
    <col min="6663" max="6663" width="4.33203125" style="2" customWidth="1"/>
    <col min="6664" max="6664" width="4.44140625" style="2" customWidth="1"/>
    <col min="6665" max="6665" width="4.109375" style="2" customWidth="1"/>
    <col min="6666" max="6666" width="4.6640625" style="2" customWidth="1"/>
    <col min="6667" max="6667" width="4.5546875" style="2" customWidth="1"/>
    <col min="6668" max="6668" width="4.33203125" style="2" customWidth="1"/>
    <col min="6669" max="6669" width="4.109375" style="2" customWidth="1"/>
    <col min="6670" max="6671" width="7.44140625" style="2" customWidth="1"/>
    <col min="6672" max="6673" width="7.109375" style="2" customWidth="1"/>
    <col min="6674" max="6675" width="7" style="2" customWidth="1"/>
    <col min="6676" max="6677" width="6.88671875" style="2" customWidth="1"/>
    <col min="6678" max="6678" width="5" style="2" customWidth="1"/>
    <col min="6679" max="6679" width="4.44140625" style="2" customWidth="1"/>
    <col min="6680" max="6680" width="4.6640625" style="2" customWidth="1"/>
    <col min="6681" max="6681" width="4.44140625" style="2" customWidth="1"/>
    <col min="6682" max="6682" width="5.109375" style="2" customWidth="1"/>
    <col min="6683" max="6683" width="5" style="2" customWidth="1"/>
    <col min="6684" max="6685" width="7.44140625" style="2" customWidth="1"/>
    <col min="6686" max="6687" width="8.109375" style="2" customWidth="1"/>
    <col min="6688" max="6688" width="6" style="2" customWidth="1"/>
    <col min="6689" max="6912" width="9.109375" style="2"/>
    <col min="6913" max="6913" width="5.88671875" style="2" customWidth="1"/>
    <col min="6914" max="6914" width="29.88671875" style="2" customWidth="1"/>
    <col min="6915" max="6915" width="9.109375" style="2"/>
    <col min="6916" max="6916" width="5.6640625" style="2" customWidth="1"/>
    <col min="6917" max="6917" width="5" style="2" customWidth="1"/>
    <col min="6918" max="6918" width="4.6640625" style="2" customWidth="1"/>
    <col min="6919" max="6919" width="4.33203125" style="2" customWidth="1"/>
    <col min="6920" max="6920" width="4.44140625" style="2" customWidth="1"/>
    <col min="6921" max="6921" width="4.109375" style="2" customWidth="1"/>
    <col min="6922" max="6922" width="4.6640625" style="2" customWidth="1"/>
    <col min="6923" max="6923" width="4.5546875" style="2" customWidth="1"/>
    <col min="6924" max="6924" width="4.33203125" style="2" customWidth="1"/>
    <col min="6925" max="6925" width="4.109375" style="2" customWidth="1"/>
    <col min="6926" max="6927" width="7.44140625" style="2" customWidth="1"/>
    <col min="6928" max="6929" width="7.109375" style="2" customWidth="1"/>
    <col min="6930" max="6931" width="7" style="2" customWidth="1"/>
    <col min="6932" max="6933" width="6.88671875" style="2" customWidth="1"/>
    <col min="6934" max="6934" width="5" style="2" customWidth="1"/>
    <col min="6935" max="6935" width="4.44140625" style="2" customWidth="1"/>
    <col min="6936" max="6936" width="4.6640625" style="2" customWidth="1"/>
    <col min="6937" max="6937" width="4.44140625" style="2" customWidth="1"/>
    <col min="6938" max="6938" width="5.109375" style="2" customWidth="1"/>
    <col min="6939" max="6939" width="5" style="2" customWidth="1"/>
    <col min="6940" max="6941" width="7.44140625" style="2" customWidth="1"/>
    <col min="6942" max="6943" width="8.109375" style="2" customWidth="1"/>
    <col min="6944" max="6944" width="6" style="2" customWidth="1"/>
    <col min="6945" max="7168" width="9.109375" style="2"/>
    <col min="7169" max="7169" width="5.88671875" style="2" customWidth="1"/>
    <col min="7170" max="7170" width="29.88671875" style="2" customWidth="1"/>
    <col min="7171" max="7171" width="9.109375" style="2"/>
    <col min="7172" max="7172" width="5.6640625" style="2" customWidth="1"/>
    <col min="7173" max="7173" width="5" style="2" customWidth="1"/>
    <col min="7174" max="7174" width="4.6640625" style="2" customWidth="1"/>
    <col min="7175" max="7175" width="4.33203125" style="2" customWidth="1"/>
    <col min="7176" max="7176" width="4.44140625" style="2" customWidth="1"/>
    <col min="7177" max="7177" width="4.109375" style="2" customWidth="1"/>
    <col min="7178" max="7178" width="4.6640625" style="2" customWidth="1"/>
    <col min="7179" max="7179" width="4.5546875" style="2" customWidth="1"/>
    <col min="7180" max="7180" width="4.33203125" style="2" customWidth="1"/>
    <col min="7181" max="7181" width="4.109375" style="2" customWidth="1"/>
    <col min="7182" max="7183" width="7.44140625" style="2" customWidth="1"/>
    <col min="7184" max="7185" width="7.109375" style="2" customWidth="1"/>
    <col min="7186" max="7187" width="7" style="2" customWidth="1"/>
    <col min="7188" max="7189" width="6.88671875" style="2" customWidth="1"/>
    <col min="7190" max="7190" width="5" style="2" customWidth="1"/>
    <col min="7191" max="7191" width="4.44140625" style="2" customWidth="1"/>
    <col min="7192" max="7192" width="4.6640625" style="2" customWidth="1"/>
    <col min="7193" max="7193" width="4.44140625" style="2" customWidth="1"/>
    <col min="7194" max="7194" width="5.109375" style="2" customWidth="1"/>
    <col min="7195" max="7195" width="5" style="2" customWidth="1"/>
    <col min="7196" max="7197" width="7.44140625" style="2" customWidth="1"/>
    <col min="7198" max="7199" width="8.109375" style="2" customWidth="1"/>
    <col min="7200" max="7200" width="6" style="2" customWidth="1"/>
    <col min="7201" max="7424" width="9.109375" style="2"/>
    <col min="7425" max="7425" width="5.88671875" style="2" customWidth="1"/>
    <col min="7426" max="7426" width="29.88671875" style="2" customWidth="1"/>
    <col min="7427" max="7427" width="9.109375" style="2"/>
    <col min="7428" max="7428" width="5.6640625" style="2" customWidth="1"/>
    <col min="7429" max="7429" width="5" style="2" customWidth="1"/>
    <col min="7430" max="7430" width="4.6640625" style="2" customWidth="1"/>
    <col min="7431" max="7431" width="4.33203125" style="2" customWidth="1"/>
    <col min="7432" max="7432" width="4.44140625" style="2" customWidth="1"/>
    <col min="7433" max="7433" width="4.109375" style="2" customWidth="1"/>
    <col min="7434" max="7434" width="4.6640625" style="2" customWidth="1"/>
    <col min="7435" max="7435" width="4.5546875" style="2" customWidth="1"/>
    <col min="7436" max="7436" width="4.33203125" style="2" customWidth="1"/>
    <col min="7437" max="7437" width="4.109375" style="2" customWidth="1"/>
    <col min="7438" max="7439" width="7.44140625" style="2" customWidth="1"/>
    <col min="7440" max="7441" width="7.109375" style="2" customWidth="1"/>
    <col min="7442" max="7443" width="7" style="2" customWidth="1"/>
    <col min="7444" max="7445" width="6.88671875" style="2" customWidth="1"/>
    <col min="7446" max="7446" width="5" style="2" customWidth="1"/>
    <col min="7447" max="7447" width="4.44140625" style="2" customWidth="1"/>
    <col min="7448" max="7448" width="4.6640625" style="2" customWidth="1"/>
    <col min="7449" max="7449" width="4.44140625" style="2" customWidth="1"/>
    <col min="7450" max="7450" width="5.109375" style="2" customWidth="1"/>
    <col min="7451" max="7451" width="5" style="2" customWidth="1"/>
    <col min="7452" max="7453" width="7.44140625" style="2" customWidth="1"/>
    <col min="7454" max="7455" width="8.109375" style="2" customWidth="1"/>
    <col min="7456" max="7456" width="6" style="2" customWidth="1"/>
    <col min="7457" max="7680" width="9.109375" style="2"/>
    <col min="7681" max="7681" width="5.88671875" style="2" customWidth="1"/>
    <col min="7682" max="7682" width="29.88671875" style="2" customWidth="1"/>
    <col min="7683" max="7683" width="9.109375" style="2"/>
    <col min="7684" max="7684" width="5.6640625" style="2" customWidth="1"/>
    <col min="7685" max="7685" width="5" style="2" customWidth="1"/>
    <col min="7686" max="7686" width="4.6640625" style="2" customWidth="1"/>
    <col min="7687" max="7687" width="4.33203125" style="2" customWidth="1"/>
    <col min="7688" max="7688" width="4.44140625" style="2" customWidth="1"/>
    <col min="7689" max="7689" width="4.109375" style="2" customWidth="1"/>
    <col min="7690" max="7690" width="4.6640625" style="2" customWidth="1"/>
    <col min="7691" max="7691" width="4.5546875" style="2" customWidth="1"/>
    <col min="7692" max="7692" width="4.33203125" style="2" customWidth="1"/>
    <col min="7693" max="7693" width="4.109375" style="2" customWidth="1"/>
    <col min="7694" max="7695" width="7.44140625" style="2" customWidth="1"/>
    <col min="7696" max="7697" width="7.109375" style="2" customWidth="1"/>
    <col min="7698" max="7699" width="7" style="2" customWidth="1"/>
    <col min="7700" max="7701" width="6.88671875" style="2" customWidth="1"/>
    <col min="7702" max="7702" width="5" style="2" customWidth="1"/>
    <col min="7703" max="7703" width="4.44140625" style="2" customWidth="1"/>
    <col min="7704" max="7704" width="4.6640625" style="2" customWidth="1"/>
    <col min="7705" max="7705" width="4.44140625" style="2" customWidth="1"/>
    <col min="7706" max="7706" width="5.109375" style="2" customWidth="1"/>
    <col min="7707" max="7707" width="5" style="2" customWidth="1"/>
    <col min="7708" max="7709" width="7.44140625" style="2" customWidth="1"/>
    <col min="7710" max="7711" width="8.109375" style="2" customWidth="1"/>
    <col min="7712" max="7712" width="6" style="2" customWidth="1"/>
    <col min="7713" max="7936" width="9.109375" style="2"/>
    <col min="7937" max="7937" width="5.88671875" style="2" customWidth="1"/>
    <col min="7938" max="7938" width="29.88671875" style="2" customWidth="1"/>
    <col min="7939" max="7939" width="9.109375" style="2"/>
    <col min="7940" max="7940" width="5.6640625" style="2" customWidth="1"/>
    <col min="7941" max="7941" width="5" style="2" customWidth="1"/>
    <col min="7942" max="7942" width="4.6640625" style="2" customWidth="1"/>
    <col min="7943" max="7943" width="4.33203125" style="2" customWidth="1"/>
    <col min="7944" max="7944" width="4.44140625" style="2" customWidth="1"/>
    <col min="7945" max="7945" width="4.109375" style="2" customWidth="1"/>
    <col min="7946" max="7946" width="4.6640625" style="2" customWidth="1"/>
    <col min="7947" max="7947" width="4.5546875" style="2" customWidth="1"/>
    <col min="7948" max="7948" width="4.33203125" style="2" customWidth="1"/>
    <col min="7949" max="7949" width="4.109375" style="2" customWidth="1"/>
    <col min="7950" max="7951" width="7.44140625" style="2" customWidth="1"/>
    <col min="7952" max="7953" width="7.109375" style="2" customWidth="1"/>
    <col min="7954" max="7955" width="7" style="2" customWidth="1"/>
    <col min="7956" max="7957" width="6.88671875" style="2" customWidth="1"/>
    <col min="7958" max="7958" width="5" style="2" customWidth="1"/>
    <col min="7959" max="7959" width="4.44140625" style="2" customWidth="1"/>
    <col min="7960" max="7960" width="4.6640625" style="2" customWidth="1"/>
    <col min="7961" max="7961" width="4.44140625" style="2" customWidth="1"/>
    <col min="7962" max="7962" width="5.109375" style="2" customWidth="1"/>
    <col min="7963" max="7963" width="5" style="2" customWidth="1"/>
    <col min="7964" max="7965" width="7.44140625" style="2" customWidth="1"/>
    <col min="7966" max="7967" width="8.109375" style="2" customWidth="1"/>
    <col min="7968" max="7968" width="6" style="2" customWidth="1"/>
    <col min="7969" max="8192" width="9.109375" style="2"/>
    <col min="8193" max="8193" width="5.88671875" style="2" customWidth="1"/>
    <col min="8194" max="8194" width="29.88671875" style="2" customWidth="1"/>
    <col min="8195" max="8195" width="9.109375" style="2"/>
    <col min="8196" max="8196" width="5.6640625" style="2" customWidth="1"/>
    <col min="8197" max="8197" width="5" style="2" customWidth="1"/>
    <col min="8198" max="8198" width="4.6640625" style="2" customWidth="1"/>
    <col min="8199" max="8199" width="4.33203125" style="2" customWidth="1"/>
    <col min="8200" max="8200" width="4.44140625" style="2" customWidth="1"/>
    <col min="8201" max="8201" width="4.109375" style="2" customWidth="1"/>
    <col min="8202" max="8202" width="4.6640625" style="2" customWidth="1"/>
    <col min="8203" max="8203" width="4.5546875" style="2" customWidth="1"/>
    <col min="8204" max="8204" width="4.33203125" style="2" customWidth="1"/>
    <col min="8205" max="8205" width="4.109375" style="2" customWidth="1"/>
    <col min="8206" max="8207" width="7.44140625" style="2" customWidth="1"/>
    <col min="8208" max="8209" width="7.109375" style="2" customWidth="1"/>
    <col min="8210" max="8211" width="7" style="2" customWidth="1"/>
    <col min="8212" max="8213" width="6.88671875" style="2" customWidth="1"/>
    <col min="8214" max="8214" width="5" style="2" customWidth="1"/>
    <col min="8215" max="8215" width="4.44140625" style="2" customWidth="1"/>
    <col min="8216" max="8216" width="4.6640625" style="2" customWidth="1"/>
    <col min="8217" max="8217" width="4.44140625" style="2" customWidth="1"/>
    <col min="8218" max="8218" width="5.109375" style="2" customWidth="1"/>
    <col min="8219" max="8219" width="5" style="2" customWidth="1"/>
    <col min="8220" max="8221" width="7.44140625" style="2" customWidth="1"/>
    <col min="8222" max="8223" width="8.109375" style="2" customWidth="1"/>
    <col min="8224" max="8224" width="6" style="2" customWidth="1"/>
    <col min="8225" max="8448" width="9.109375" style="2"/>
    <col min="8449" max="8449" width="5.88671875" style="2" customWidth="1"/>
    <col min="8450" max="8450" width="29.88671875" style="2" customWidth="1"/>
    <col min="8451" max="8451" width="9.109375" style="2"/>
    <col min="8452" max="8452" width="5.6640625" style="2" customWidth="1"/>
    <col min="8453" max="8453" width="5" style="2" customWidth="1"/>
    <col min="8454" max="8454" width="4.6640625" style="2" customWidth="1"/>
    <col min="8455" max="8455" width="4.33203125" style="2" customWidth="1"/>
    <col min="8456" max="8456" width="4.44140625" style="2" customWidth="1"/>
    <col min="8457" max="8457" width="4.109375" style="2" customWidth="1"/>
    <col min="8458" max="8458" width="4.6640625" style="2" customWidth="1"/>
    <col min="8459" max="8459" width="4.5546875" style="2" customWidth="1"/>
    <col min="8460" max="8460" width="4.33203125" style="2" customWidth="1"/>
    <col min="8461" max="8461" width="4.109375" style="2" customWidth="1"/>
    <col min="8462" max="8463" width="7.44140625" style="2" customWidth="1"/>
    <col min="8464" max="8465" width="7.109375" style="2" customWidth="1"/>
    <col min="8466" max="8467" width="7" style="2" customWidth="1"/>
    <col min="8468" max="8469" width="6.88671875" style="2" customWidth="1"/>
    <col min="8470" max="8470" width="5" style="2" customWidth="1"/>
    <col min="8471" max="8471" width="4.44140625" style="2" customWidth="1"/>
    <col min="8472" max="8472" width="4.6640625" style="2" customWidth="1"/>
    <col min="8473" max="8473" width="4.44140625" style="2" customWidth="1"/>
    <col min="8474" max="8474" width="5.109375" style="2" customWidth="1"/>
    <col min="8475" max="8475" width="5" style="2" customWidth="1"/>
    <col min="8476" max="8477" width="7.44140625" style="2" customWidth="1"/>
    <col min="8478" max="8479" width="8.109375" style="2" customWidth="1"/>
    <col min="8480" max="8480" width="6" style="2" customWidth="1"/>
    <col min="8481" max="8704" width="9.109375" style="2"/>
    <col min="8705" max="8705" width="5.88671875" style="2" customWidth="1"/>
    <col min="8706" max="8706" width="29.88671875" style="2" customWidth="1"/>
    <col min="8707" max="8707" width="9.109375" style="2"/>
    <col min="8708" max="8708" width="5.6640625" style="2" customWidth="1"/>
    <col min="8709" max="8709" width="5" style="2" customWidth="1"/>
    <col min="8710" max="8710" width="4.6640625" style="2" customWidth="1"/>
    <col min="8711" max="8711" width="4.33203125" style="2" customWidth="1"/>
    <col min="8712" max="8712" width="4.44140625" style="2" customWidth="1"/>
    <col min="8713" max="8713" width="4.109375" style="2" customWidth="1"/>
    <col min="8714" max="8714" width="4.6640625" style="2" customWidth="1"/>
    <col min="8715" max="8715" width="4.5546875" style="2" customWidth="1"/>
    <col min="8716" max="8716" width="4.33203125" style="2" customWidth="1"/>
    <col min="8717" max="8717" width="4.109375" style="2" customWidth="1"/>
    <col min="8718" max="8719" width="7.44140625" style="2" customWidth="1"/>
    <col min="8720" max="8721" width="7.109375" style="2" customWidth="1"/>
    <col min="8722" max="8723" width="7" style="2" customWidth="1"/>
    <col min="8724" max="8725" width="6.88671875" style="2" customWidth="1"/>
    <col min="8726" max="8726" width="5" style="2" customWidth="1"/>
    <col min="8727" max="8727" width="4.44140625" style="2" customWidth="1"/>
    <col min="8728" max="8728" width="4.6640625" style="2" customWidth="1"/>
    <col min="8729" max="8729" width="4.44140625" style="2" customWidth="1"/>
    <col min="8730" max="8730" width="5.109375" style="2" customWidth="1"/>
    <col min="8731" max="8731" width="5" style="2" customWidth="1"/>
    <col min="8732" max="8733" width="7.44140625" style="2" customWidth="1"/>
    <col min="8734" max="8735" width="8.109375" style="2" customWidth="1"/>
    <col min="8736" max="8736" width="6" style="2" customWidth="1"/>
    <col min="8737" max="8960" width="9.109375" style="2"/>
    <col min="8961" max="8961" width="5.88671875" style="2" customWidth="1"/>
    <col min="8962" max="8962" width="29.88671875" style="2" customWidth="1"/>
    <col min="8963" max="8963" width="9.109375" style="2"/>
    <col min="8964" max="8964" width="5.6640625" style="2" customWidth="1"/>
    <col min="8965" max="8965" width="5" style="2" customWidth="1"/>
    <col min="8966" max="8966" width="4.6640625" style="2" customWidth="1"/>
    <col min="8967" max="8967" width="4.33203125" style="2" customWidth="1"/>
    <col min="8968" max="8968" width="4.44140625" style="2" customWidth="1"/>
    <col min="8969" max="8969" width="4.109375" style="2" customWidth="1"/>
    <col min="8970" max="8970" width="4.6640625" style="2" customWidth="1"/>
    <col min="8971" max="8971" width="4.5546875" style="2" customWidth="1"/>
    <col min="8972" max="8972" width="4.33203125" style="2" customWidth="1"/>
    <col min="8973" max="8973" width="4.109375" style="2" customWidth="1"/>
    <col min="8974" max="8975" width="7.44140625" style="2" customWidth="1"/>
    <col min="8976" max="8977" width="7.109375" style="2" customWidth="1"/>
    <col min="8978" max="8979" width="7" style="2" customWidth="1"/>
    <col min="8980" max="8981" width="6.88671875" style="2" customWidth="1"/>
    <col min="8982" max="8982" width="5" style="2" customWidth="1"/>
    <col min="8983" max="8983" width="4.44140625" style="2" customWidth="1"/>
    <col min="8984" max="8984" width="4.6640625" style="2" customWidth="1"/>
    <col min="8985" max="8985" width="4.44140625" style="2" customWidth="1"/>
    <col min="8986" max="8986" width="5.109375" style="2" customWidth="1"/>
    <col min="8987" max="8987" width="5" style="2" customWidth="1"/>
    <col min="8988" max="8989" width="7.44140625" style="2" customWidth="1"/>
    <col min="8990" max="8991" width="8.109375" style="2" customWidth="1"/>
    <col min="8992" max="8992" width="6" style="2" customWidth="1"/>
    <col min="8993" max="9216" width="9.109375" style="2"/>
    <col min="9217" max="9217" width="5.88671875" style="2" customWidth="1"/>
    <col min="9218" max="9218" width="29.88671875" style="2" customWidth="1"/>
    <col min="9219" max="9219" width="9.109375" style="2"/>
    <col min="9220" max="9220" width="5.6640625" style="2" customWidth="1"/>
    <col min="9221" max="9221" width="5" style="2" customWidth="1"/>
    <col min="9222" max="9222" width="4.6640625" style="2" customWidth="1"/>
    <col min="9223" max="9223" width="4.33203125" style="2" customWidth="1"/>
    <col min="9224" max="9224" width="4.44140625" style="2" customWidth="1"/>
    <col min="9225" max="9225" width="4.109375" style="2" customWidth="1"/>
    <col min="9226" max="9226" width="4.6640625" style="2" customWidth="1"/>
    <col min="9227" max="9227" width="4.5546875" style="2" customWidth="1"/>
    <col min="9228" max="9228" width="4.33203125" style="2" customWidth="1"/>
    <col min="9229" max="9229" width="4.109375" style="2" customWidth="1"/>
    <col min="9230" max="9231" width="7.44140625" style="2" customWidth="1"/>
    <col min="9232" max="9233" width="7.109375" style="2" customWidth="1"/>
    <col min="9234" max="9235" width="7" style="2" customWidth="1"/>
    <col min="9236" max="9237" width="6.88671875" style="2" customWidth="1"/>
    <col min="9238" max="9238" width="5" style="2" customWidth="1"/>
    <col min="9239" max="9239" width="4.44140625" style="2" customWidth="1"/>
    <col min="9240" max="9240" width="4.6640625" style="2" customWidth="1"/>
    <col min="9241" max="9241" width="4.44140625" style="2" customWidth="1"/>
    <col min="9242" max="9242" width="5.109375" style="2" customWidth="1"/>
    <col min="9243" max="9243" width="5" style="2" customWidth="1"/>
    <col min="9244" max="9245" width="7.44140625" style="2" customWidth="1"/>
    <col min="9246" max="9247" width="8.109375" style="2" customWidth="1"/>
    <col min="9248" max="9248" width="6" style="2" customWidth="1"/>
    <col min="9249" max="9472" width="9.109375" style="2"/>
    <col min="9473" max="9473" width="5.88671875" style="2" customWidth="1"/>
    <col min="9474" max="9474" width="29.88671875" style="2" customWidth="1"/>
    <col min="9475" max="9475" width="9.109375" style="2"/>
    <col min="9476" max="9476" width="5.6640625" style="2" customWidth="1"/>
    <col min="9477" max="9477" width="5" style="2" customWidth="1"/>
    <col min="9478" max="9478" width="4.6640625" style="2" customWidth="1"/>
    <col min="9479" max="9479" width="4.33203125" style="2" customWidth="1"/>
    <col min="9480" max="9480" width="4.44140625" style="2" customWidth="1"/>
    <col min="9481" max="9481" width="4.109375" style="2" customWidth="1"/>
    <col min="9482" max="9482" width="4.6640625" style="2" customWidth="1"/>
    <col min="9483" max="9483" width="4.5546875" style="2" customWidth="1"/>
    <col min="9484" max="9484" width="4.33203125" style="2" customWidth="1"/>
    <col min="9485" max="9485" width="4.109375" style="2" customWidth="1"/>
    <col min="9486" max="9487" width="7.44140625" style="2" customWidth="1"/>
    <col min="9488" max="9489" width="7.109375" style="2" customWidth="1"/>
    <col min="9490" max="9491" width="7" style="2" customWidth="1"/>
    <col min="9492" max="9493" width="6.88671875" style="2" customWidth="1"/>
    <col min="9494" max="9494" width="5" style="2" customWidth="1"/>
    <col min="9495" max="9495" width="4.44140625" style="2" customWidth="1"/>
    <col min="9496" max="9496" width="4.6640625" style="2" customWidth="1"/>
    <col min="9497" max="9497" width="4.44140625" style="2" customWidth="1"/>
    <col min="9498" max="9498" width="5.109375" style="2" customWidth="1"/>
    <col min="9499" max="9499" width="5" style="2" customWidth="1"/>
    <col min="9500" max="9501" width="7.44140625" style="2" customWidth="1"/>
    <col min="9502" max="9503" width="8.109375" style="2" customWidth="1"/>
    <col min="9504" max="9504" width="6" style="2" customWidth="1"/>
    <col min="9505" max="9728" width="9.109375" style="2"/>
    <col min="9729" max="9729" width="5.88671875" style="2" customWidth="1"/>
    <col min="9730" max="9730" width="29.88671875" style="2" customWidth="1"/>
    <col min="9731" max="9731" width="9.109375" style="2"/>
    <col min="9732" max="9732" width="5.6640625" style="2" customWidth="1"/>
    <col min="9733" max="9733" width="5" style="2" customWidth="1"/>
    <col min="9734" max="9734" width="4.6640625" style="2" customWidth="1"/>
    <col min="9735" max="9735" width="4.33203125" style="2" customWidth="1"/>
    <col min="9736" max="9736" width="4.44140625" style="2" customWidth="1"/>
    <col min="9737" max="9737" width="4.109375" style="2" customWidth="1"/>
    <col min="9738" max="9738" width="4.6640625" style="2" customWidth="1"/>
    <col min="9739" max="9739" width="4.5546875" style="2" customWidth="1"/>
    <col min="9740" max="9740" width="4.33203125" style="2" customWidth="1"/>
    <col min="9741" max="9741" width="4.109375" style="2" customWidth="1"/>
    <col min="9742" max="9743" width="7.44140625" style="2" customWidth="1"/>
    <col min="9744" max="9745" width="7.109375" style="2" customWidth="1"/>
    <col min="9746" max="9747" width="7" style="2" customWidth="1"/>
    <col min="9748" max="9749" width="6.88671875" style="2" customWidth="1"/>
    <col min="9750" max="9750" width="5" style="2" customWidth="1"/>
    <col min="9751" max="9751" width="4.44140625" style="2" customWidth="1"/>
    <col min="9752" max="9752" width="4.6640625" style="2" customWidth="1"/>
    <col min="9753" max="9753" width="4.44140625" style="2" customWidth="1"/>
    <col min="9754" max="9754" width="5.109375" style="2" customWidth="1"/>
    <col min="9755" max="9755" width="5" style="2" customWidth="1"/>
    <col min="9756" max="9757" width="7.44140625" style="2" customWidth="1"/>
    <col min="9758" max="9759" width="8.109375" style="2" customWidth="1"/>
    <col min="9760" max="9760" width="6" style="2" customWidth="1"/>
    <col min="9761" max="9984" width="9.109375" style="2"/>
    <col min="9985" max="9985" width="5.88671875" style="2" customWidth="1"/>
    <col min="9986" max="9986" width="29.88671875" style="2" customWidth="1"/>
    <col min="9987" max="9987" width="9.109375" style="2"/>
    <col min="9988" max="9988" width="5.6640625" style="2" customWidth="1"/>
    <col min="9989" max="9989" width="5" style="2" customWidth="1"/>
    <col min="9990" max="9990" width="4.6640625" style="2" customWidth="1"/>
    <col min="9991" max="9991" width="4.33203125" style="2" customWidth="1"/>
    <col min="9992" max="9992" width="4.44140625" style="2" customWidth="1"/>
    <col min="9993" max="9993" width="4.109375" style="2" customWidth="1"/>
    <col min="9994" max="9994" width="4.6640625" style="2" customWidth="1"/>
    <col min="9995" max="9995" width="4.5546875" style="2" customWidth="1"/>
    <col min="9996" max="9996" width="4.33203125" style="2" customWidth="1"/>
    <col min="9997" max="9997" width="4.109375" style="2" customWidth="1"/>
    <col min="9998" max="9999" width="7.44140625" style="2" customWidth="1"/>
    <col min="10000" max="10001" width="7.109375" style="2" customWidth="1"/>
    <col min="10002" max="10003" width="7" style="2" customWidth="1"/>
    <col min="10004" max="10005" width="6.88671875" style="2" customWidth="1"/>
    <col min="10006" max="10006" width="5" style="2" customWidth="1"/>
    <col min="10007" max="10007" width="4.44140625" style="2" customWidth="1"/>
    <col min="10008" max="10008" width="4.6640625" style="2" customWidth="1"/>
    <col min="10009" max="10009" width="4.44140625" style="2" customWidth="1"/>
    <col min="10010" max="10010" width="5.109375" style="2" customWidth="1"/>
    <col min="10011" max="10011" width="5" style="2" customWidth="1"/>
    <col min="10012" max="10013" width="7.44140625" style="2" customWidth="1"/>
    <col min="10014" max="10015" width="8.109375" style="2" customWidth="1"/>
    <col min="10016" max="10016" width="6" style="2" customWidth="1"/>
    <col min="10017" max="10240" width="9.109375" style="2"/>
    <col min="10241" max="10241" width="5.88671875" style="2" customWidth="1"/>
    <col min="10242" max="10242" width="29.88671875" style="2" customWidth="1"/>
    <col min="10243" max="10243" width="9.109375" style="2"/>
    <col min="10244" max="10244" width="5.6640625" style="2" customWidth="1"/>
    <col min="10245" max="10245" width="5" style="2" customWidth="1"/>
    <col min="10246" max="10246" width="4.6640625" style="2" customWidth="1"/>
    <col min="10247" max="10247" width="4.33203125" style="2" customWidth="1"/>
    <col min="10248" max="10248" width="4.44140625" style="2" customWidth="1"/>
    <col min="10249" max="10249" width="4.109375" style="2" customWidth="1"/>
    <col min="10250" max="10250" width="4.6640625" style="2" customWidth="1"/>
    <col min="10251" max="10251" width="4.5546875" style="2" customWidth="1"/>
    <col min="10252" max="10252" width="4.33203125" style="2" customWidth="1"/>
    <col min="10253" max="10253" width="4.109375" style="2" customWidth="1"/>
    <col min="10254" max="10255" width="7.44140625" style="2" customWidth="1"/>
    <col min="10256" max="10257" width="7.109375" style="2" customWidth="1"/>
    <col min="10258" max="10259" width="7" style="2" customWidth="1"/>
    <col min="10260" max="10261" width="6.88671875" style="2" customWidth="1"/>
    <col min="10262" max="10262" width="5" style="2" customWidth="1"/>
    <col min="10263" max="10263" width="4.44140625" style="2" customWidth="1"/>
    <col min="10264" max="10264" width="4.6640625" style="2" customWidth="1"/>
    <col min="10265" max="10265" width="4.44140625" style="2" customWidth="1"/>
    <col min="10266" max="10266" width="5.109375" style="2" customWidth="1"/>
    <col min="10267" max="10267" width="5" style="2" customWidth="1"/>
    <col min="10268" max="10269" width="7.44140625" style="2" customWidth="1"/>
    <col min="10270" max="10271" width="8.109375" style="2" customWidth="1"/>
    <col min="10272" max="10272" width="6" style="2" customWidth="1"/>
    <col min="10273" max="10496" width="9.109375" style="2"/>
    <col min="10497" max="10497" width="5.88671875" style="2" customWidth="1"/>
    <col min="10498" max="10498" width="29.88671875" style="2" customWidth="1"/>
    <col min="10499" max="10499" width="9.109375" style="2"/>
    <col min="10500" max="10500" width="5.6640625" style="2" customWidth="1"/>
    <col min="10501" max="10501" width="5" style="2" customWidth="1"/>
    <col min="10502" max="10502" width="4.6640625" style="2" customWidth="1"/>
    <col min="10503" max="10503" width="4.33203125" style="2" customWidth="1"/>
    <col min="10504" max="10504" width="4.44140625" style="2" customWidth="1"/>
    <col min="10505" max="10505" width="4.109375" style="2" customWidth="1"/>
    <col min="10506" max="10506" width="4.6640625" style="2" customWidth="1"/>
    <col min="10507" max="10507" width="4.5546875" style="2" customWidth="1"/>
    <col min="10508" max="10508" width="4.33203125" style="2" customWidth="1"/>
    <col min="10509" max="10509" width="4.109375" style="2" customWidth="1"/>
    <col min="10510" max="10511" width="7.44140625" style="2" customWidth="1"/>
    <col min="10512" max="10513" width="7.109375" style="2" customWidth="1"/>
    <col min="10514" max="10515" width="7" style="2" customWidth="1"/>
    <col min="10516" max="10517" width="6.88671875" style="2" customWidth="1"/>
    <col min="10518" max="10518" width="5" style="2" customWidth="1"/>
    <col min="10519" max="10519" width="4.44140625" style="2" customWidth="1"/>
    <col min="10520" max="10520" width="4.6640625" style="2" customWidth="1"/>
    <col min="10521" max="10521" width="4.44140625" style="2" customWidth="1"/>
    <col min="10522" max="10522" width="5.109375" style="2" customWidth="1"/>
    <col min="10523" max="10523" width="5" style="2" customWidth="1"/>
    <col min="10524" max="10525" width="7.44140625" style="2" customWidth="1"/>
    <col min="10526" max="10527" width="8.109375" style="2" customWidth="1"/>
    <col min="10528" max="10528" width="6" style="2" customWidth="1"/>
    <col min="10529" max="10752" width="9.109375" style="2"/>
    <col min="10753" max="10753" width="5.88671875" style="2" customWidth="1"/>
    <col min="10754" max="10754" width="29.88671875" style="2" customWidth="1"/>
    <col min="10755" max="10755" width="9.109375" style="2"/>
    <col min="10756" max="10756" width="5.6640625" style="2" customWidth="1"/>
    <col min="10757" max="10757" width="5" style="2" customWidth="1"/>
    <col min="10758" max="10758" width="4.6640625" style="2" customWidth="1"/>
    <col min="10759" max="10759" width="4.33203125" style="2" customWidth="1"/>
    <col min="10760" max="10760" width="4.44140625" style="2" customWidth="1"/>
    <col min="10761" max="10761" width="4.109375" style="2" customWidth="1"/>
    <col min="10762" max="10762" width="4.6640625" style="2" customWidth="1"/>
    <col min="10763" max="10763" width="4.5546875" style="2" customWidth="1"/>
    <col min="10764" max="10764" width="4.33203125" style="2" customWidth="1"/>
    <col min="10765" max="10765" width="4.109375" style="2" customWidth="1"/>
    <col min="10766" max="10767" width="7.44140625" style="2" customWidth="1"/>
    <col min="10768" max="10769" width="7.109375" style="2" customWidth="1"/>
    <col min="10770" max="10771" width="7" style="2" customWidth="1"/>
    <col min="10772" max="10773" width="6.88671875" style="2" customWidth="1"/>
    <col min="10774" max="10774" width="5" style="2" customWidth="1"/>
    <col min="10775" max="10775" width="4.44140625" style="2" customWidth="1"/>
    <col min="10776" max="10776" width="4.6640625" style="2" customWidth="1"/>
    <col min="10777" max="10777" width="4.44140625" style="2" customWidth="1"/>
    <col min="10778" max="10778" width="5.109375" style="2" customWidth="1"/>
    <col min="10779" max="10779" width="5" style="2" customWidth="1"/>
    <col min="10780" max="10781" width="7.44140625" style="2" customWidth="1"/>
    <col min="10782" max="10783" width="8.109375" style="2" customWidth="1"/>
    <col min="10784" max="10784" width="6" style="2" customWidth="1"/>
    <col min="10785" max="11008" width="9.109375" style="2"/>
    <col min="11009" max="11009" width="5.88671875" style="2" customWidth="1"/>
    <col min="11010" max="11010" width="29.88671875" style="2" customWidth="1"/>
    <col min="11011" max="11011" width="9.109375" style="2"/>
    <col min="11012" max="11012" width="5.6640625" style="2" customWidth="1"/>
    <col min="11013" max="11013" width="5" style="2" customWidth="1"/>
    <col min="11014" max="11014" width="4.6640625" style="2" customWidth="1"/>
    <col min="11015" max="11015" width="4.33203125" style="2" customWidth="1"/>
    <col min="11016" max="11016" width="4.44140625" style="2" customWidth="1"/>
    <col min="11017" max="11017" width="4.109375" style="2" customWidth="1"/>
    <col min="11018" max="11018" width="4.6640625" style="2" customWidth="1"/>
    <col min="11019" max="11019" width="4.5546875" style="2" customWidth="1"/>
    <col min="11020" max="11020" width="4.33203125" style="2" customWidth="1"/>
    <col min="11021" max="11021" width="4.109375" style="2" customWidth="1"/>
    <col min="11022" max="11023" width="7.44140625" style="2" customWidth="1"/>
    <col min="11024" max="11025" width="7.109375" style="2" customWidth="1"/>
    <col min="11026" max="11027" width="7" style="2" customWidth="1"/>
    <col min="11028" max="11029" width="6.88671875" style="2" customWidth="1"/>
    <col min="11030" max="11030" width="5" style="2" customWidth="1"/>
    <col min="11031" max="11031" width="4.44140625" style="2" customWidth="1"/>
    <col min="11032" max="11032" width="4.6640625" style="2" customWidth="1"/>
    <col min="11033" max="11033" width="4.44140625" style="2" customWidth="1"/>
    <col min="11034" max="11034" width="5.109375" style="2" customWidth="1"/>
    <col min="11035" max="11035" width="5" style="2" customWidth="1"/>
    <col min="11036" max="11037" width="7.44140625" style="2" customWidth="1"/>
    <col min="11038" max="11039" width="8.109375" style="2" customWidth="1"/>
    <col min="11040" max="11040" width="6" style="2" customWidth="1"/>
    <col min="11041" max="11264" width="9.109375" style="2"/>
    <col min="11265" max="11265" width="5.88671875" style="2" customWidth="1"/>
    <col min="11266" max="11266" width="29.88671875" style="2" customWidth="1"/>
    <col min="11267" max="11267" width="9.109375" style="2"/>
    <col min="11268" max="11268" width="5.6640625" style="2" customWidth="1"/>
    <col min="11269" max="11269" width="5" style="2" customWidth="1"/>
    <col min="11270" max="11270" width="4.6640625" style="2" customWidth="1"/>
    <col min="11271" max="11271" width="4.33203125" style="2" customWidth="1"/>
    <col min="11272" max="11272" width="4.44140625" style="2" customWidth="1"/>
    <col min="11273" max="11273" width="4.109375" style="2" customWidth="1"/>
    <col min="11274" max="11274" width="4.6640625" style="2" customWidth="1"/>
    <col min="11275" max="11275" width="4.5546875" style="2" customWidth="1"/>
    <col min="11276" max="11276" width="4.33203125" style="2" customWidth="1"/>
    <col min="11277" max="11277" width="4.109375" style="2" customWidth="1"/>
    <col min="11278" max="11279" width="7.44140625" style="2" customWidth="1"/>
    <col min="11280" max="11281" width="7.109375" style="2" customWidth="1"/>
    <col min="11282" max="11283" width="7" style="2" customWidth="1"/>
    <col min="11284" max="11285" width="6.88671875" style="2" customWidth="1"/>
    <col min="11286" max="11286" width="5" style="2" customWidth="1"/>
    <col min="11287" max="11287" width="4.44140625" style="2" customWidth="1"/>
    <col min="11288" max="11288" width="4.6640625" style="2" customWidth="1"/>
    <col min="11289" max="11289" width="4.44140625" style="2" customWidth="1"/>
    <col min="11290" max="11290" width="5.109375" style="2" customWidth="1"/>
    <col min="11291" max="11291" width="5" style="2" customWidth="1"/>
    <col min="11292" max="11293" width="7.44140625" style="2" customWidth="1"/>
    <col min="11294" max="11295" width="8.109375" style="2" customWidth="1"/>
    <col min="11296" max="11296" width="6" style="2" customWidth="1"/>
    <col min="11297" max="11520" width="9.109375" style="2"/>
    <col min="11521" max="11521" width="5.88671875" style="2" customWidth="1"/>
    <col min="11522" max="11522" width="29.88671875" style="2" customWidth="1"/>
    <col min="11523" max="11523" width="9.109375" style="2"/>
    <col min="11524" max="11524" width="5.6640625" style="2" customWidth="1"/>
    <col min="11525" max="11525" width="5" style="2" customWidth="1"/>
    <col min="11526" max="11526" width="4.6640625" style="2" customWidth="1"/>
    <col min="11527" max="11527" width="4.33203125" style="2" customWidth="1"/>
    <col min="11528" max="11528" width="4.44140625" style="2" customWidth="1"/>
    <col min="11529" max="11529" width="4.109375" style="2" customWidth="1"/>
    <col min="11530" max="11530" width="4.6640625" style="2" customWidth="1"/>
    <col min="11531" max="11531" width="4.5546875" style="2" customWidth="1"/>
    <col min="11532" max="11532" width="4.33203125" style="2" customWidth="1"/>
    <col min="11533" max="11533" width="4.109375" style="2" customWidth="1"/>
    <col min="11534" max="11535" width="7.44140625" style="2" customWidth="1"/>
    <col min="11536" max="11537" width="7.109375" style="2" customWidth="1"/>
    <col min="11538" max="11539" width="7" style="2" customWidth="1"/>
    <col min="11540" max="11541" width="6.88671875" style="2" customWidth="1"/>
    <col min="11542" max="11542" width="5" style="2" customWidth="1"/>
    <col min="11543" max="11543" width="4.44140625" style="2" customWidth="1"/>
    <col min="11544" max="11544" width="4.6640625" style="2" customWidth="1"/>
    <col min="11545" max="11545" width="4.44140625" style="2" customWidth="1"/>
    <col min="11546" max="11546" width="5.109375" style="2" customWidth="1"/>
    <col min="11547" max="11547" width="5" style="2" customWidth="1"/>
    <col min="11548" max="11549" width="7.44140625" style="2" customWidth="1"/>
    <col min="11550" max="11551" width="8.109375" style="2" customWidth="1"/>
    <col min="11552" max="11552" width="6" style="2" customWidth="1"/>
    <col min="11553" max="11776" width="9.109375" style="2"/>
    <col min="11777" max="11777" width="5.88671875" style="2" customWidth="1"/>
    <col min="11778" max="11778" width="29.88671875" style="2" customWidth="1"/>
    <col min="11779" max="11779" width="9.109375" style="2"/>
    <col min="11780" max="11780" width="5.6640625" style="2" customWidth="1"/>
    <col min="11781" max="11781" width="5" style="2" customWidth="1"/>
    <col min="11782" max="11782" width="4.6640625" style="2" customWidth="1"/>
    <col min="11783" max="11783" width="4.33203125" style="2" customWidth="1"/>
    <col min="11784" max="11784" width="4.44140625" style="2" customWidth="1"/>
    <col min="11785" max="11785" width="4.109375" style="2" customWidth="1"/>
    <col min="11786" max="11786" width="4.6640625" style="2" customWidth="1"/>
    <col min="11787" max="11787" width="4.5546875" style="2" customWidth="1"/>
    <col min="11788" max="11788" width="4.33203125" style="2" customWidth="1"/>
    <col min="11789" max="11789" width="4.109375" style="2" customWidth="1"/>
    <col min="11790" max="11791" width="7.44140625" style="2" customWidth="1"/>
    <col min="11792" max="11793" width="7.109375" style="2" customWidth="1"/>
    <col min="11794" max="11795" width="7" style="2" customWidth="1"/>
    <col min="11796" max="11797" width="6.88671875" style="2" customWidth="1"/>
    <col min="11798" max="11798" width="5" style="2" customWidth="1"/>
    <col min="11799" max="11799" width="4.44140625" style="2" customWidth="1"/>
    <col min="11800" max="11800" width="4.6640625" style="2" customWidth="1"/>
    <col min="11801" max="11801" width="4.44140625" style="2" customWidth="1"/>
    <col min="11802" max="11802" width="5.109375" style="2" customWidth="1"/>
    <col min="11803" max="11803" width="5" style="2" customWidth="1"/>
    <col min="11804" max="11805" width="7.44140625" style="2" customWidth="1"/>
    <col min="11806" max="11807" width="8.109375" style="2" customWidth="1"/>
    <col min="11808" max="11808" width="6" style="2" customWidth="1"/>
    <col min="11809" max="12032" width="9.109375" style="2"/>
    <col min="12033" max="12033" width="5.88671875" style="2" customWidth="1"/>
    <col min="12034" max="12034" width="29.88671875" style="2" customWidth="1"/>
    <col min="12035" max="12035" width="9.109375" style="2"/>
    <col min="12036" max="12036" width="5.6640625" style="2" customWidth="1"/>
    <col min="12037" max="12037" width="5" style="2" customWidth="1"/>
    <col min="12038" max="12038" width="4.6640625" style="2" customWidth="1"/>
    <col min="12039" max="12039" width="4.33203125" style="2" customWidth="1"/>
    <col min="12040" max="12040" width="4.44140625" style="2" customWidth="1"/>
    <col min="12041" max="12041" width="4.109375" style="2" customWidth="1"/>
    <col min="12042" max="12042" width="4.6640625" style="2" customWidth="1"/>
    <col min="12043" max="12043" width="4.5546875" style="2" customWidth="1"/>
    <col min="12044" max="12044" width="4.33203125" style="2" customWidth="1"/>
    <col min="12045" max="12045" width="4.109375" style="2" customWidth="1"/>
    <col min="12046" max="12047" width="7.44140625" style="2" customWidth="1"/>
    <col min="12048" max="12049" width="7.109375" style="2" customWidth="1"/>
    <col min="12050" max="12051" width="7" style="2" customWidth="1"/>
    <col min="12052" max="12053" width="6.88671875" style="2" customWidth="1"/>
    <col min="12054" max="12054" width="5" style="2" customWidth="1"/>
    <col min="12055" max="12055" width="4.44140625" style="2" customWidth="1"/>
    <col min="12056" max="12056" width="4.6640625" style="2" customWidth="1"/>
    <col min="12057" max="12057" width="4.44140625" style="2" customWidth="1"/>
    <col min="12058" max="12058" width="5.109375" style="2" customWidth="1"/>
    <col min="12059" max="12059" width="5" style="2" customWidth="1"/>
    <col min="12060" max="12061" width="7.44140625" style="2" customWidth="1"/>
    <col min="12062" max="12063" width="8.109375" style="2" customWidth="1"/>
    <col min="12064" max="12064" width="6" style="2" customWidth="1"/>
    <col min="12065" max="12288" width="9.109375" style="2"/>
    <col min="12289" max="12289" width="5.88671875" style="2" customWidth="1"/>
    <col min="12290" max="12290" width="29.88671875" style="2" customWidth="1"/>
    <col min="12291" max="12291" width="9.109375" style="2"/>
    <col min="12292" max="12292" width="5.6640625" style="2" customWidth="1"/>
    <col min="12293" max="12293" width="5" style="2" customWidth="1"/>
    <col min="12294" max="12294" width="4.6640625" style="2" customWidth="1"/>
    <col min="12295" max="12295" width="4.33203125" style="2" customWidth="1"/>
    <col min="12296" max="12296" width="4.44140625" style="2" customWidth="1"/>
    <col min="12297" max="12297" width="4.109375" style="2" customWidth="1"/>
    <col min="12298" max="12298" width="4.6640625" style="2" customWidth="1"/>
    <col min="12299" max="12299" width="4.5546875" style="2" customWidth="1"/>
    <col min="12300" max="12300" width="4.33203125" style="2" customWidth="1"/>
    <col min="12301" max="12301" width="4.109375" style="2" customWidth="1"/>
    <col min="12302" max="12303" width="7.44140625" style="2" customWidth="1"/>
    <col min="12304" max="12305" width="7.109375" style="2" customWidth="1"/>
    <col min="12306" max="12307" width="7" style="2" customWidth="1"/>
    <col min="12308" max="12309" width="6.88671875" style="2" customWidth="1"/>
    <col min="12310" max="12310" width="5" style="2" customWidth="1"/>
    <col min="12311" max="12311" width="4.44140625" style="2" customWidth="1"/>
    <col min="12312" max="12312" width="4.6640625" style="2" customWidth="1"/>
    <col min="12313" max="12313" width="4.44140625" style="2" customWidth="1"/>
    <col min="12314" max="12314" width="5.109375" style="2" customWidth="1"/>
    <col min="12315" max="12315" width="5" style="2" customWidth="1"/>
    <col min="12316" max="12317" width="7.44140625" style="2" customWidth="1"/>
    <col min="12318" max="12319" width="8.109375" style="2" customWidth="1"/>
    <col min="12320" max="12320" width="6" style="2" customWidth="1"/>
    <col min="12321" max="12544" width="9.109375" style="2"/>
    <col min="12545" max="12545" width="5.88671875" style="2" customWidth="1"/>
    <col min="12546" max="12546" width="29.88671875" style="2" customWidth="1"/>
    <col min="12547" max="12547" width="9.109375" style="2"/>
    <col min="12548" max="12548" width="5.6640625" style="2" customWidth="1"/>
    <col min="12549" max="12549" width="5" style="2" customWidth="1"/>
    <col min="12550" max="12550" width="4.6640625" style="2" customWidth="1"/>
    <col min="12551" max="12551" width="4.33203125" style="2" customWidth="1"/>
    <col min="12552" max="12552" width="4.44140625" style="2" customWidth="1"/>
    <col min="12553" max="12553" width="4.109375" style="2" customWidth="1"/>
    <col min="12554" max="12554" width="4.6640625" style="2" customWidth="1"/>
    <col min="12555" max="12555" width="4.5546875" style="2" customWidth="1"/>
    <col min="12556" max="12556" width="4.33203125" style="2" customWidth="1"/>
    <col min="12557" max="12557" width="4.109375" style="2" customWidth="1"/>
    <col min="12558" max="12559" width="7.44140625" style="2" customWidth="1"/>
    <col min="12560" max="12561" width="7.109375" style="2" customWidth="1"/>
    <col min="12562" max="12563" width="7" style="2" customWidth="1"/>
    <col min="12564" max="12565" width="6.88671875" style="2" customWidth="1"/>
    <col min="12566" max="12566" width="5" style="2" customWidth="1"/>
    <col min="12567" max="12567" width="4.44140625" style="2" customWidth="1"/>
    <col min="12568" max="12568" width="4.6640625" style="2" customWidth="1"/>
    <col min="12569" max="12569" width="4.44140625" style="2" customWidth="1"/>
    <col min="12570" max="12570" width="5.109375" style="2" customWidth="1"/>
    <col min="12571" max="12571" width="5" style="2" customWidth="1"/>
    <col min="12572" max="12573" width="7.44140625" style="2" customWidth="1"/>
    <col min="12574" max="12575" width="8.109375" style="2" customWidth="1"/>
    <col min="12576" max="12576" width="6" style="2" customWidth="1"/>
    <col min="12577" max="12800" width="9.109375" style="2"/>
    <col min="12801" max="12801" width="5.88671875" style="2" customWidth="1"/>
    <col min="12802" max="12802" width="29.88671875" style="2" customWidth="1"/>
    <col min="12803" max="12803" width="9.109375" style="2"/>
    <col min="12804" max="12804" width="5.6640625" style="2" customWidth="1"/>
    <col min="12805" max="12805" width="5" style="2" customWidth="1"/>
    <col min="12806" max="12806" width="4.6640625" style="2" customWidth="1"/>
    <col min="12807" max="12807" width="4.33203125" style="2" customWidth="1"/>
    <col min="12808" max="12808" width="4.44140625" style="2" customWidth="1"/>
    <col min="12809" max="12809" width="4.109375" style="2" customWidth="1"/>
    <col min="12810" max="12810" width="4.6640625" style="2" customWidth="1"/>
    <col min="12811" max="12811" width="4.5546875" style="2" customWidth="1"/>
    <col min="12812" max="12812" width="4.33203125" style="2" customWidth="1"/>
    <col min="12813" max="12813" width="4.109375" style="2" customWidth="1"/>
    <col min="12814" max="12815" width="7.44140625" style="2" customWidth="1"/>
    <col min="12816" max="12817" width="7.109375" style="2" customWidth="1"/>
    <col min="12818" max="12819" width="7" style="2" customWidth="1"/>
    <col min="12820" max="12821" width="6.88671875" style="2" customWidth="1"/>
    <col min="12822" max="12822" width="5" style="2" customWidth="1"/>
    <col min="12823" max="12823" width="4.44140625" style="2" customWidth="1"/>
    <col min="12824" max="12824" width="4.6640625" style="2" customWidth="1"/>
    <col min="12825" max="12825" width="4.44140625" style="2" customWidth="1"/>
    <col min="12826" max="12826" width="5.109375" style="2" customWidth="1"/>
    <col min="12827" max="12827" width="5" style="2" customWidth="1"/>
    <col min="12828" max="12829" width="7.44140625" style="2" customWidth="1"/>
    <col min="12830" max="12831" width="8.109375" style="2" customWidth="1"/>
    <col min="12832" max="12832" width="6" style="2" customWidth="1"/>
    <col min="12833" max="13056" width="9.109375" style="2"/>
    <col min="13057" max="13057" width="5.88671875" style="2" customWidth="1"/>
    <col min="13058" max="13058" width="29.88671875" style="2" customWidth="1"/>
    <col min="13059" max="13059" width="9.109375" style="2"/>
    <col min="13060" max="13060" width="5.6640625" style="2" customWidth="1"/>
    <col min="13061" max="13061" width="5" style="2" customWidth="1"/>
    <col min="13062" max="13062" width="4.6640625" style="2" customWidth="1"/>
    <col min="13063" max="13063" width="4.33203125" style="2" customWidth="1"/>
    <col min="13064" max="13064" width="4.44140625" style="2" customWidth="1"/>
    <col min="13065" max="13065" width="4.109375" style="2" customWidth="1"/>
    <col min="13066" max="13066" width="4.6640625" style="2" customWidth="1"/>
    <col min="13067" max="13067" width="4.5546875" style="2" customWidth="1"/>
    <col min="13068" max="13068" width="4.33203125" style="2" customWidth="1"/>
    <col min="13069" max="13069" width="4.109375" style="2" customWidth="1"/>
    <col min="13070" max="13071" width="7.44140625" style="2" customWidth="1"/>
    <col min="13072" max="13073" width="7.109375" style="2" customWidth="1"/>
    <col min="13074" max="13075" width="7" style="2" customWidth="1"/>
    <col min="13076" max="13077" width="6.88671875" style="2" customWidth="1"/>
    <col min="13078" max="13078" width="5" style="2" customWidth="1"/>
    <col min="13079" max="13079" width="4.44140625" style="2" customWidth="1"/>
    <col min="13080" max="13080" width="4.6640625" style="2" customWidth="1"/>
    <col min="13081" max="13081" width="4.44140625" style="2" customWidth="1"/>
    <col min="13082" max="13082" width="5.109375" style="2" customWidth="1"/>
    <col min="13083" max="13083" width="5" style="2" customWidth="1"/>
    <col min="13084" max="13085" width="7.44140625" style="2" customWidth="1"/>
    <col min="13086" max="13087" width="8.109375" style="2" customWidth="1"/>
    <col min="13088" max="13088" width="6" style="2" customWidth="1"/>
    <col min="13089" max="13312" width="9.109375" style="2"/>
    <col min="13313" max="13313" width="5.88671875" style="2" customWidth="1"/>
    <col min="13314" max="13314" width="29.88671875" style="2" customWidth="1"/>
    <col min="13315" max="13315" width="9.109375" style="2"/>
    <col min="13316" max="13316" width="5.6640625" style="2" customWidth="1"/>
    <col min="13317" max="13317" width="5" style="2" customWidth="1"/>
    <col min="13318" max="13318" width="4.6640625" style="2" customWidth="1"/>
    <col min="13319" max="13319" width="4.33203125" style="2" customWidth="1"/>
    <col min="13320" max="13320" width="4.44140625" style="2" customWidth="1"/>
    <col min="13321" max="13321" width="4.109375" style="2" customWidth="1"/>
    <col min="13322" max="13322" width="4.6640625" style="2" customWidth="1"/>
    <col min="13323" max="13323" width="4.5546875" style="2" customWidth="1"/>
    <col min="13324" max="13324" width="4.33203125" style="2" customWidth="1"/>
    <col min="13325" max="13325" width="4.109375" style="2" customWidth="1"/>
    <col min="13326" max="13327" width="7.44140625" style="2" customWidth="1"/>
    <col min="13328" max="13329" width="7.109375" style="2" customWidth="1"/>
    <col min="13330" max="13331" width="7" style="2" customWidth="1"/>
    <col min="13332" max="13333" width="6.88671875" style="2" customWidth="1"/>
    <col min="13334" max="13334" width="5" style="2" customWidth="1"/>
    <col min="13335" max="13335" width="4.44140625" style="2" customWidth="1"/>
    <col min="13336" max="13336" width="4.6640625" style="2" customWidth="1"/>
    <col min="13337" max="13337" width="4.44140625" style="2" customWidth="1"/>
    <col min="13338" max="13338" width="5.109375" style="2" customWidth="1"/>
    <col min="13339" max="13339" width="5" style="2" customWidth="1"/>
    <col min="13340" max="13341" width="7.44140625" style="2" customWidth="1"/>
    <col min="13342" max="13343" width="8.109375" style="2" customWidth="1"/>
    <col min="13344" max="13344" width="6" style="2" customWidth="1"/>
    <col min="13345" max="13568" width="9.109375" style="2"/>
    <col min="13569" max="13569" width="5.88671875" style="2" customWidth="1"/>
    <col min="13570" max="13570" width="29.88671875" style="2" customWidth="1"/>
    <col min="13571" max="13571" width="9.109375" style="2"/>
    <col min="13572" max="13572" width="5.6640625" style="2" customWidth="1"/>
    <col min="13573" max="13573" width="5" style="2" customWidth="1"/>
    <col min="13574" max="13574" width="4.6640625" style="2" customWidth="1"/>
    <col min="13575" max="13575" width="4.33203125" style="2" customWidth="1"/>
    <col min="13576" max="13576" width="4.44140625" style="2" customWidth="1"/>
    <col min="13577" max="13577" width="4.109375" style="2" customWidth="1"/>
    <col min="13578" max="13578" width="4.6640625" style="2" customWidth="1"/>
    <col min="13579" max="13579" width="4.5546875" style="2" customWidth="1"/>
    <col min="13580" max="13580" width="4.33203125" style="2" customWidth="1"/>
    <col min="13581" max="13581" width="4.109375" style="2" customWidth="1"/>
    <col min="13582" max="13583" width="7.44140625" style="2" customWidth="1"/>
    <col min="13584" max="13585" width="7.109375" style="2" customWidth="1"/>
    <col min="13586" max="13587" width="7" style="2" customWidth="1"/>
    <col min="13588" max="13589" width="6.88671875" style="2" customWidth="1"/>
    <col min="13590" max="13590" width="5" style="2" customWidth="1"/>
    <col min="13591" max="13591" width="4.44140625" style="2" customWidth="1"/>
    <col min="13592" max="13592" width="4.6640625" style="2" customWidth="1"/>
    <col min="13593" max="13593" width="4.44140625" style="2" customWidth="1"/>
    <col min="13594" max="13594" width="5.109375" style="2" customWidth="1"/>
    <col min="13595" max="13595" width="5" style="2" customWidth="1"/>
    <col min="13596" max="13597" width="7.44140625" style="2" customWidth="1"/>
    <col min="13598" max="13599" width="8.109375" style="2" customWidth="1"/>
    <col min="13600" max="13600" width="6" style="2" customWidth="1"/>
    <col min="13601" max="13824" width="9.109375" style="2"/>
    <col min="13825" max="13825" width="5.88671875" style="2" customWidth="1"/>
    <col min="13826" max="13826" width="29.88671875" style="2" customWidth="1"/>
    <col min="13827" max="13827" width="9.109375" style="2"/>
    <col min="13828" max="13828" width="5.6640625" style="2" customWidth="1"/>
    <col min="13829" max="13829" width="5" style="2" customWidth="1"/>
    <col min="13830" max="13830" width="4.6640625" style="2" customWidth="1"/>
    <col min="13831" max="13831" width="4.33203125" style="2" customWidth="1"/>
    <col min="13832" max="13832" width="4.44140625" style="2" customWidth="1"/>
    <col min="13833" max="13833" width="4.109375" style="2" customWidth="1"/>
    <col min="13834" max="13834" width="4.6640625" style="2" customWidth="1"/>
    <col min="13835" max="13835" width="4.5546875" style="2" customWidth="1"/>
    <col min="13836" max="13836" width="4.33203125" style="2" customWidth="1"/>
    <col min="13837" max="13837" width="4.109375" style="2" customWidth="1"/>
    <col min="13838" max="13839" width="7.44140625" style="2" customWidth="1"/>
    <col min="13840" max="13841" width="7.109375" style="2" customWidth="1"/>
    <col min="13842" max="13843" width="7" style="2" customWidth="1"/>
    <col min="13844" max="13845" width="6.88671875" style="2" customWidth="1"/>
    <col min="13846" max="13846" width="5" style="2" customWidth="1"/>
    <col min="13847" max="13847" width="4.44140625" style="2" customWidth="1"/>
    <col min="13848" max="13848" width="4.6640625" style="2" customWidth="1"/>
    <col min="13849" max="13849" width="4.44140625" style="2" customWidth="1"/>
    <col min="13850" max="13850" width="5.109375" style="2" customWidth="1"/>
    <col min="13851" max="13851" width="5" style="2" customWidth="1"/>
    <col min="13852" max="13853" width="7.44140625" style="2" customWidth="1"/>
    <col min="13854" max="13855" width="8.109375" style="2" customWidth="1"/>
    <col min="13856" max="13856" width="6" style="2" customWidth="1"/>
    <col min="13857" max="14080" width="9.109375" style="2"/>
    <col min="14081" max="14081" width="5.88671875" style="2" customWidth="1"/>
    <col min="14082" max="14082" width="29.88671875" style="2" customWidth="1"/>
    <col min="14083" max="14083" width="9.109375" style="2"/>
    <col min="14084" max="14084" width="5.6640625" style="2" customWidth="1"/>
    <col min="14085" max="14085" width="5" style="2" customWidth="1"/>
    <col min="14086" max="14086" width="4.6640625" style="2" customWidth="1"/>
    <col min="14087" max="14087" width="4.33203125" style="2" customWidth="1"/>
    <col min="14088" max="14088" width="4.44140625" style="2" customWidth="1"/>
    <col min="14089" max="14089" width="4.109375" style="2" customWidth="1"/>
    <col min="14090" max="14090" width="4.6640625" style="2" customWidth="1"/>
    <col min="14091" max="14091" width="4.5546875" style="2" customWidth="1"/>
    <col min="14092" max="14092" width="4.33203125" style="2" customWidth="1"/>
    <col min="14093" max="14093" width="4.109375" style="2" customWidth="1"/>
    <col min="14094" max="14095" width="7.44140625" style="2" customWidth="1"/>
    <col min="14096" max="14097" width="7.109375" style="2" customWidth="1"/>
    <col min="14098" max="14099" width="7" style="2" customWidth="1"/>
    <col min="14100" max="14101" width="6.88671875" style="2" customWidth="1"/>
    <col min="14102" max="14102" width="5" style="2" customWidth="1"/>
    <col min="14103" max="14103" width="4.44140625" style="2" customWidth="1"/>
    <col min="14104" max="14104" width="4.6640625" style="2" customWidth="1"/>
    <col min="14105" max="14105" width="4.44140625" style="2" customWidth="1"/>
    <col min="14106" max="14106" width="5.109375" style="2" customWidth="1"/>
    <col min="14107" max="14107" width="5" style="2" customWidth="1"/>
    <col min="14108" max="14109" width="7.44140625" style="2" customWidth="1"/>
    <col min="14110" max="14111" width="8.109375" style="2" customWidth="1"/>
    <col min="14112" max="14112" width="6" style="2" customWidth="1"/>
    <col min="14113" max="14336" width="9.109375" style="2"/>
    <col min="14337" max="14337" width="5.88671875" style="2" customWidth="1"/>
    <col min="14338" max="14338" width="29.88671875" style="2" customWidth="1"/>
    <col min="14339" max="14339" width="9.109375" style="2"/>
    <col min="14340" max="14340" width="5.6640625" style="2" customWidth="1"/>
    <col min="14341" max="14341" width="5" style="2" customWidth="1"/>
    <col min="14342" max="14342" width="4.6640625" style="2" customWidth="1"/>
    <col min="14343" max="14343" width="4.33203125" style="2" customWidth="1"/>
    <col min="14344" max="14344" width="4.44140625" style="2" customWidth="1"/>
    <col min="14345" max="14345" width="4.109375" style="2" customWidth="1"/>
    <col min="14346" max="14346" width="4.6640625" style="2" customWidth="1"/>
    <col min="14347" max="14347" width="4.5546875" style="2" customWidth="1"/>
    <col min="14348" max="14348" width="4.33203125" style="2" customWidth="1"/>
    <col min="14349" max="14349" width="4.109375" style="2" customWidth="1"/>
    <col min="14350" max="14351" width="7.44140625" style="2" customWidth="1"/>
    <col min="14352" max="14353" width="7.109375" style="2" customWidth="1"/>
    <col min="14354" max="14355" width="7" style="2" customWidth="1"/>
    <col min="14356" max="14357" width="6.88671875" style="2" customWidth="1"/>
    <col min="14358" max="14358" width="5" style="2" customWidth="1"/>
    <col min="14359" max="14359" width="4.44140625" style="2" customWidth="1"/>
    <col min="14360" max="14360" width="4.6640625" style="2" customWidth="1"/>
    <col min="14361" max="14361" width="4.44140625" style="2" customWidth="1"/>
    <col min="14362" max="14362" width="5.109375" style="2" customWidth="1"/>
    <col min="14363" max="14363" width="5" style="2" customWidth="1"/>
    <col min="14364" max="14365" width="7.44140625" style="2" customWidth="1"/>
    <col min="14366" max="14367" width="8.109375" style="2" customWidth="1"/>
    <col min="14368" max="14368" width="6" style="2" customWidth="1"/>
    <col min="14369" max="14592" width="9.109375" style="2"/>
    <col min="14593" max="14593" width="5.88671875" style="2" customWidth="1"/>
    <col min="14594" max="14594" width="29.88671875" style="2" customWidth="1"/>
    <col min="14595" max="14595" width="9.109375" style="2"/>
    <col min="14596" max="14596" width="5.6640625" style="2" customWidth="1"/>
    <col min="14597" max="14597" width="5" style="2" customWidth="1"/>
    <col min="14598" max="14598" width="4.6640625" style="2" customWidth="1"/>
    <col min="14599" max="14599" width="4.33203125" style="2" customWidth="1"/>
    <col min="14600" max="14600" width="4.44140625" style="2" customWidth="1"/>
    <col min="14601" max="14601" width="4.109375" style="2" customWidth="1"/>
    <col min="14602" max="14602" width="4.6640625" style="2" customWidth="1"/>
    <col min="14603" max="14603" width="4.5546875" style="2" customWidth="1"/>
    <col min="14604" max="14604" width="4.33203125" style="2" customWidth="1"/>
    <col min="14605" max="14605" width="4.109375" style="2" customWidth="1"/>
    <col min="14606" max="14607" width="7.44140625" style="2" customWidth="1"/>
    <col min="14608" max="14609" width="7.109375" style="2" customWidth="1"/>
    <col min="14610" max="14611" width="7" style="2" customWidth="1"/>
    <col min="14612" max="14613" width="6.88671875" style="2" customWidth="1"/>
    <col min="14614" max="14614" width="5" style="2" customWidth="1"/>
    <col min="14615" max="14615" width="4.44140625" style="2" customWidth="1"/>
    <col min="14616" max="14616" width="4.6640625" style="2" customWidth="1"/>
    <col min="14617" max="14617" width="4.44140625" style="2" customWidth="1"/>
    <col min="14618" max="14618" width="5.109375" style="2" customWidth="1"/>
    <col min="14619" max="14619" width="5" style="2" customWidth="1"/>
    <col min="14620" max="14621" width="7.44140625" style="2" customWidth="1"/>
    <col min="14622" max="14623" width="8.109375" style="2" customWidth="1"/>
    <col min="14624" max="14624" width="6" style="2" customWidth="1"/>
    <col min="14625" max="14848" width="9.109375" style="2"/>
    <col min="14849" max="14849" width="5.88671875" style="2" customWidth="1"/>
    <col min="14850" max="14850" width="29.88671875" style="2" customWidth="1"/>
    <col min="14851" max="14851" width="9.109375" style="2"/>
    <col min="14852" max="14852" width="5.6640625" style="2" customWidth="1"/>
    <col min="14853" max="14853" width="5" style="2" customWidth="1"/>
    <col min="14854" max="14854" width="4.6640625" style="2" customWidth="1"/>
    <col min="14855" max="14855" width="4.33203125" style="2" customWidth="1"/>
    <col min="14856" max="14856" width="4.44140625" style="2" customWidth="1"/>
    <col min="14857" max="14857" width="4.109375" style="2" customWidth="1"/>
    <col min="14858" max="14858" width="4.6640625" style="2" customWidth="1"/>
    <col min="14859" max="14859" width="4.5546875" style="2" customWidth="1"/>
    <col min="14860" max="14860" width="4.33203125" style="2" customWidth="1"/>
    <col min="14861" max="14861" width="4.109375" style="2" customWidth="1"/>
    <col min="14862" max="14863" width="7.44140625" style="2" customWidth="1"/>
    <col min="14864" max="14865" width="7.109375" style="2" customWidth="1"/>
    <col min="14866" max="14867" width="7" style="2" customWidth="1"/>
    <col min="14868" max="14869" width="6.88671875" style="2" customWidth="1"/>
    <col min="14870" max="14870" width="5" style="2" customWidth="1"/>
    <col min="14871" max="14871" width="4.44140625" style="2" customWidth="1"/>
    <col min="14872" max="14872" width="4.6640625" style="2" customWidth="1"/>
    <col min="14873" max="14873" width="4.44140625" style="2" customWidth="1"/>
    <col min="14874" max="14874" width="5.109375" style="2" customWidth="1"/>
    <col min="14875" max="14875" width="5" style="2" customWidth="1"/>
    <col min="14876" max="14877" width="7.44140625" style="2" customWidth="1"/>
    <col min="14878" max="14879" width="8.109375" style="2" customWidth="1"/>
    <col min="14880" max="14880" width="6" style="2" customWidth="1"/>
    <col min="14881" max="15104" width="9.109375" style="2"/>
    <col min="15105" max="15105" width="5.88671875" style="2" customWidth="1"/>
    <col min="15106" max="15106" width="29.88671875" style="2" customWidth="1"/>
    <col min="15107" max="15107" width="9.109375" style="2"/>
    <col min="15108" max="15108" width="5.6640625" style="2" customWidth="1"/>
    <col min="15109" max="15109" width="5" style="2" customWidth="1"/>
    <col min="15110" max="15110" width="4.6640625" style="2" customWidth="1"/>
    <col min="15111" max="15111" width="4.33203125" style="2" customWidth="1"/>
    <col min="15112" max="15112" width="4.44140625" style="2" customWidth="1"/>
    <col min="15113" max="15113" width="4.109375" style="2" customWidth="1"/>
    <col min="15114" max="15114" width="4.6640625" style="2" customWidth="1"/>
    <col min="15115" max="15115" width="4.5546875" style="2" customWidth="1"/>
    <col min="15116" max="15116" width="4.33203125" style="2" customWidth="1"/>
    <col min="15117" max="15117" width="4.109375" style="2" customWidth="1"/>
    <col min="15118" max="15119" width="7.44140625" style="2" customWidth="1"/>
    <col min="15120" max="15121" width="7.109375" style="2" customWidth="1"/>
    <col min="15122" max="15123" width="7" style="2" customWidth="1"/>
    <col min="15124" max="15125" width="6.88671875" style="2" customWidth="1"/>
    <col min="15126" max="15126" width="5" style="2" customWidth="1"/>
    <col min="15127" max="15127" width="4.44140625" style="2" customWidth="1"/>
    <col min="15128" max="15128" width="4.6640625" style="2" customWidth="1"/>
    <col min="15129" max="15129" width="4.44140625" style="2" customWidth="1"/>
    <col min="15130" max="15130" width="5.109375" style="2" customWidth="1"/>
    <col min="15131" max="15131" width="5" style="2" customWidth="1"/>
    <col min="15132" max="15133" width="7.44140625" style="2" customWidth="1"/>
    <col min="15134" max="15135" width="8.109375" style="2" customWidth="1"/>
    <col min="15136" max="15136" width="6" style="2" customWidth="1"/>
    <col min="15137" max="15360" width="9.109375" style="2"/>
    <col min="15361" max="15361" width="5.88671875" style="2" customWidth="1"/>
    <col min="15362" max="15362" width="29.88671875" style="2" customWidth="1"/>
    <col min="15363" max="15363" width="9.109375" style="2"/>
    <col min="15364" max="15364" width="5.6640625" style="2" customWidth="1"/>
    <col min="15365" max="15365" width="5" style="2" customWidth="1"/>
    <col min="15366" max="15366" width="4.6640625" style="2" customWidth="1"/>
    <col min="15367" max="15367" width="4.33203125" style="2" customWidth="1"/>
    <col min="15368" max="15368" width="4.44140625" style="2" customWidth="1"/>
    <col min="15369" max="15369" width="4.109375" style="2" customWidth="1"/>
    <col min="15370" max="15370" width="4.6640625" style="2" customWidth="1"/>
    <col min="15371" max="15371" width="4.5546875" style="2" customWidth="1"/>
    <col min="15372" max="15372" width="4.33203125" style="2" customWidth="1"/>
    <col min="15373" max="15373" width="4.109375" style="2" customWidth="1"/>
    <col min="15374" max="15375" width="7.44140625" style="2" customWidth="1"/>
    <col min="15376" max="15377" width="7.109375" style="2" customWidth="1"/>
    <col min="15378" max="15379" width="7" style="2" customWidth="1"/>
    <col min="15380" max="15381" width="6.88671875" style="2" customWidth="1"/>
    <col min="15382" max="15382" width="5" style="2" customWidth="1"/>
    <col min="15383" max="15383" width="4.44140625" style="2" customWidth="1"/>
    <col min="15384" max="15384" width="4.6640625" style="2" customWidth="1"/>
    <col min="15385" max="15385" width="4.44140625" style="2" customWidth="1"/>
    <col min="15386" max="15386" width="5.109375" style="2" customWidth="1"/>
    <col min="15387" max="15387" width="5" style="2" customWidth="1"/>
    <col min="15388" max="15389" width="7.44140625" style="2" customWidth="1"/>
    <col min="15390" max="15391" width="8.109375" style="2" customWidth="1"/>
    <col min="15392" max="15392" width="6" style="2" customWidth="1"/>
    <col min="15393" max="15616" width="9.109375" style="2"/>
    <col min="15617" max="15617" width="5.88671875" style="2" customWidth="1"/>
    <col min="15618" max="15618" width="29.88671875" style="2" customWidth="1"/>
    <col min="15619" max="15619" width="9.109375" style="2"/>
    <col min="15620" max="15620" width="5.6640625" style="2" customWidth="1"/>
    <col min="15621" max="15621" width="5" style="2" customWidth="1"/>
    <col min="15622" max="15622" width="4.6640625" style="2" customWidth="1"/>
    <col min="15623" max="15623" width="4.33203125" style="2" customWidth="1"/>
    <col min="15624" max="15624" width="4.44140625" style="2" customWidth="1"/>
    <col min="15625" max="15625" width="4.109375" style="2" customWidth="1"/>
    <col min="15626" max="15626" width="4.6640625" style="2" customWidth="1"/>
    <col min="15627" max="15627" width="4.5546875" style="2" customWidth="1"/>
    <col min="15628" max="15628" width="4.33203125" style="2" customWidth="1"/>
    <col min="15629" max="15629" width="4.109375" style="2" customWidth="1"/>
    <col min="15630" max="15631" width="7.44140625" style="2" customWidth="1"/>
    <col min="15632" max="15633" width="7.109375" style="2" customWidth="1"/>
    <col min="15634" max="15635" width="7" style="2" customWidth="1"/>
    <col min="15636" max="15637" width="6.88671875" style="2" customWidth="1"/>
    <col min="15638" max="15638" width="5" style="2" customWidth="1"/>
    <col min="15639" max="15639" width="4.44140625" style="2" customWidth="1"/>
    <col min="15640" max="15640" width="4.6640625" style="2" customWidth="1"/>
    <col min="15641" max="15641" width="4.44140625" style="2" customWidth="1"/>
    <col min="15642" max="15642" width="5.109375" style="2" customWidth="1"/>
    <col min="15643" max="15643" width="5" style="2" customWidth="1"/>
    <col min="15644" max="15645" width="7.44140625" style="2" customWidth="1"/>
    <col min="15646" max="15647" width="8.109375" style="2" customWidth="1"/>
    <col min="15648" max="15648" width="6" style="2" customWidth="1"/>
    <col min="15649" max="15872" width="9.109375" style="2"/>
    <col min="15873" max="15873" width="5.88671875" style="2" customWidth="1"/>
    <col min="15874" max="15874" width="29.88671875" style="2" customWidth="1"/>
    <col min="15875" max="15875" width="9.109375" style="2"/>
    <col min="15876" max="15876" width="5.6640625" style="2" customWidth="1"/>
    <col min="15877" max="15877" width="5" style="2" customWidth="1"/>
    <col min="15878" max="15878" width="4.6640625" style="2" customWidth="1"/>
    <col min="15879" max="15879" width="4.33203125" style="2" customWidth="1"/>
    <col min="15880" max="15880" width="4.44140625" style="2" customWidth="1"/>
    <col min="15881" max="15881" width="4.109375" style="2" customWidth="1"/>
    <col min="15882" max="15882" width="4.6640625" style="2" customWidth="1"/>
    <col min="15883" max="15883" width="4.5546875" style="2" customWidth="1"/>
    <col min="15884" max="15884" width="4.33203125" style="2" customWidth="1"/>
    <col min="15885" max="15885" width="4.109375" style="2" customWidth="1"/>
    <col min="15886" max="15887" width="7.44140625" style="2" customWidth="1"/>
    <col min="15888" max="15889" width="7.109375" style="2" customWidth="1"/>
    <col min="15890" max="15891" width="7" style="2" customWidth="1"/>
    <col min="15892" max="15893" width="6.88671875" style="2" customWidth="1"/>
    <col min="15894" max="15894" width="5" style="2" customWidth="1"/>
    <col min="15895" max="15895" width="4.44140625" style="2" customWidth="1"/>
    <col min="15896" max="15896" width="4.6640625" style="2" customWidth="1"/>
    <col min="15897" max="15897" width="4.44140625" style="2" customWidth="1"/>
    <col min="15898" max="15898" width="5.109375" style="2" customWidth="1"/>
    <col min="15899" max="15899" width="5" style="2" customWidth="1"/>
    <col min="15900" max="15901" width="7.44140625" style="2" customWidth="1"/>
    <col min="15902" max="15903" width="8.109375" style="2" customWidth="1"/>
    <col min="15904" max="15904" width="6" style="2" customWidth="1"/>
    <col min="15905" max="16128" width="9.109375" style="2"/>
    <col min="16129" max="16129" width="5.88671875" style="2" customWidth="1"/>
    <col min="16130" max="16130" width="29.88671875" style="2" customWidth="1"/>
    <col min="16131" max="16131" width="9.109375" style="2"/>
    <col min="16132" max="16132" width="5.6640625" style="2" customWidth="1"/>
    <col min="16133" max="16133" width="5" style="2" customWidth="1"/>
    <col min="16134" max="16134" width="4.6640625" style="2" customWidth="1"/>
    <col min="16135" max="16135" width="4.33203125" style="2" customWidth="1"/>
    <col min="16136" max="16136" width="4.44140625" style="2" customWidth="1"/>
    <col min="16137" max="16137" width="4.109375" style="2" customWidth="1"/>
    <col min="16138" max="16138" width="4.6640625" style="2" customWidth="1"/>
    <col min="16139" max="16139" width="4.5546875" style="2" customWidth="1"/>
    <col min="16140" max="16140" width="4.33203125" style="2" customWidth="1"/>
    <col min="16141" max="16141" width="4.109375" style="2" customWidth="1"/>
    <col min="16142" max="16143" width="7.44140625" style="2" customWidth="1"/>
    <col min="16144" max="16145" width="7.109375" style="2" customWidth="1"/>
    <col min="16146" max="16147" width="7" style="2" customWidth="1"/>
    <col min="16148" max="16149" width="6.88671875" style="2" customWidth="1"/>
    <col min="16150" max="16150" width="5" style="2" customWidth="1"/>
    <col min="16151" max="16151" width="4.44140625" style="2" customWidth="1"/>
    <col min="16152" max="16152" width="4.6640625" style="2" customWidth="1"/>
    <col min="16153" max="16153" width="4.44140625" style="2" customWidth="1"/>
    <col min="16154" max="16154" width="5.109375" style="2" customWidth="1"/>
    <col min="16155" max="16155" width="5" style="2" customWidth="1"/>
    <col min="16156" max="16157" width="7.44140625" style="2" customWidth="1"/>
    <col min="16158" max="16159" width="8.109375" style="2" customWidth="1"/>
    <col min="16160" max="16160" width="6" style="2" customWidth="1"/>
    <col min="16161" max="16384" width="9.109375" style="2"/>
  </cols>
  <sheetData>
    <row r="1" spans="1:33" ht="15.6" x14ac:dyDescent="0.3">
      <c r="A1" s="478" t="s">
        <v>446</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row>
    <row r="2" spans="1:33" ht="15.6" x14ac:dyDescent="0.3">
      <c r="A2" s="347" t="s">
        <v>260</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row>
    <row r="3" spans="1:33" ht="15.6" x14ac:dyDescent="0.3">
      <c r="A3" s="551" t="s">
        <v>447</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row>
    <row r="4" spans="1:33" ht="15.6" x14ac:dyDescent="0.3">
      <c r="A4" s="196"/>
      <c r="B4" s="196"/>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row>
    <row r="5" spans="1:33" ht="31.5" customHeight="1" x14ac:dyDescent="0.3">
      <c r="A5" s="326" t="s">
        <v>140</v>
      </c>
      <c r="B5" s="326"/>
      <c r="C5" s="327" t="s">
        <v>5</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row>
    <row r="6" spans="1:33" ht="15.6" x14ac:dyDescent="0.3">
      <c r="A6" s="326" t="s">
        <v>141</v>
      </c>
      <c r="B6" s="326"/>
      <c r="C6" s="327" t="s">
        <v>7</v>
      </c>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row>
    <row r="7" spans="1:33" ht="36.75" customHeight="1" x14ac:dyDescent="0.3">
      <c r="A7" s="326" t="s">
        <v>8</v>
      </c>
      <c r="B7" s="326"/>
      <c r="C7" s="327" t="s">
        <v>142</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3" ht="84" customHeight="1" x14ac:dyDescent="0.3">
      <c r="A8" s="326" t="s">
        <v>9</v>
      </c>
      <c r="B8" s="326"/>
      <c r="C8" s="327" t="s">
        <v>458</v>
      </c>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row>
    <row r="9" spans="1:33" ht="34.5" customHeight="1" x14ac:dyDescent="0.3">
      <c r="A9" s="326" t="s">
        <v>407</v>
      </c>
      <c r="B9" s="326"/>
      <c r="C9" s="327" t="s">
        <v>261</v>
      </c>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row>
    <row r="10" spans="1:33" ht="28.5" customHeight="1" x14ac:dyDescent="0.3">
      <c r="A10" s="326" t="s">
        <v>144</v>
      </c>
      <c r="B10" s="326"/>
      <c r="C10" s="327" t="s">
        <v>279</v>
      </c>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row>
    <row r="11" spans="1:33" ht="15.6" x14ac:dyDescent="0.3">
      <c r="A11" s="326"/>
      <c r="B11" s="326"/>
      <c r="C11" s="327" t="s">
        <v>262</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row>
    <row r="12" spans="1:33" ht="15.6" x14ac:dyDescent="0.3">
      <c r="A12" s="326"/>
      <c r="B12" s="326"/>
      <c r="C12" s="349" t="s">
        <v>264</v>
      </c>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row>
    <row r="13" spans="1:33" ht="15.75" customHeight="1" x14ac:dyDescent="0.3">
      <c r="A13" s="326" t="s">
        <v>145</v>
      </c>
      <c r="B13" s="326"/>
      <c r="C13" s="326" t="s">
        <v>21</v>
      </c>
      <c r="D13" s="326" t="s">
        <v>22</v>
      </c>
      <c r="E13" s="326"/>
      <c r="F13" s="326"/>
      <c r="G13" s="326"/>
      <c r="H13" s="326" t="s">
        <v>23</v>
      </c>
      <c r="I13" s="326"/>
      <c r="J13" s="326"/>
      <c r="K13" s="326"/>
      <c r="L13" s="326" t="s">
        <v>24</v>
      </c>
      <c r="M13" s="326"/>
      <c r="N13" s="326"/>
      <c r="O13" s="326"/>
      <c r="P13" s="326" t="s">
        <v>25</v>
      </c>
      <c r="Q13" s="326"/>
      <c r="R13" s="326"/>
      <c r="S13" s="326"/>
      <c r="T13" s="326" t="s">
        <v>26</v>
      </c>
      <c r="U13" s="326"/>
      <c r="V13" s="326"/>
      <c r="W13" s="326"/>
      <c r="X13" s="326" t="s">
        <v>41</v>
      </c>
      <c r="Y13" s="326"/>
      <c r="Z13" s="326"/>
      <c r="AA13" s="326"/>
      <c r="AB13" s="326" t="s">
        <v>28</v>
      </c>
      <c r="AC13" s="326"/>
      <c r="AD13" s="326"/>
      <c r="AE13" s="326"/>
    </row>
    <row r="14" spans="1:33" ht="111" customHeight="1" x14ac:dyDescent="0.3">
      <c r="A14" s="326"/>
      <c r="B14" s="326"/>
      <c r="C14" s="326"/>
      <c r="D14" s="466" t="s">
        <v>29</v>
      </c>
      <c r="E14" s="466"/>
      <c r="F14" s="466" t="s">
        <v>30</v>
      </c>
      <c r="G14" s="466"/>
      <c r="H14" s="466" t="s">
        <v>29</v>
      </c>
      <c r="I14" s="466"/>
      <c r="J14" s="466" t="s">
        <v>30</v>
      </c>
      <c r="K14" s="466"/>
      <c r="L14" s="466" t="s">
        <v>29</v>
      </c>
      <c r="M14" s="466"/>
      <c r="N14" s="466" t="s">
        <v>30</v>
      </c>
      <c r="O14" s="466"/>
      <c r="P14" s="466" t="s">
        <v>29</v>
      </c>
      <c r="Q14" s="466"/>
      <c r="R14" s="466" t="s">
        <v>30</v>
      </c>
      <c r="S14" s="466"/>
      <c r="T14" s="466" t="s">
        <v>29</v>
      </c>
      <c r="U14" s="466"/>
      <c r="V14" s="466" t="s">
        <v>30</v>
      </c>
      <c r="W14" s="466"/>
      <c r="X14" s="466" t="s">
        <v>29</v>
      </c>
      <c r="Y14" s="466"/>
      <c r="Z14" s="466" t="s">
        <v>30</v>
      </c>
      <c r="AA14" s="466"/>
      <c r="AB14" s="466" t="s">
        <v>29</v>
      </c>
      <c r="AC14" s="466"/>
      <c r="AD14" s="466" t="s">
        <v>30</v>
      </c>
      <c r="AE14" s="466"/>
    </row>
    <row r="15" spans="1:33" ht="15.6" x14ac:dyDescent="0.3">
      <c r="A15" s="328" t="s">
        <v>261</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row>
    <row r="16" spans="1:33" ht="131.25" customHeight="1" x14ac:dyDescent="0.3">
      <c r="A16" s="349" t="str">
        <f>'Пр. 1 к пп.4'!C10</f>
        <v>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v>
      </c>
      <c r="B16" s="349"/>
      <c r="C16" s="255">
        <f>'Пр. 1 к пп.4'!F10</f>
        <v>82</v>
      </c>
      <c r="D16" s="527">
        <f>'Пр. 1 к пп.4'!G10</f>
        <v>90</v>
      </c>
      <c r="E16" s="527"/>
      <c r="F16" s="527">
        <f>'Пр. 1 к пп.4'!H10</f>
        <v>90</v>
      </c>
      <c r="G16" s="527"/>
      <c r="H16" s="527">
        <f>'Пр. 1 к пп.4'!I10</f>
        <v>95</v>
      </c>
      <c r="I16" s="527"/>
      <c r="J16" s="527">
        <f>'Пр. 1 к пп.4'!J10</f>
        <v>95</v>
      </c>
      <c r="K16" s="527"/>
      <c r="L16" s="527">
        <f>'Пр. 1 к пп.4'!K10</f>
        <v>100</v>
      </c>
      <c r="M16" s="527"/>
      <c r="N16" s="527">
        <f>'Пр. 1 к пп.4'!L10</f>
        <v>100</v>
      </c>
      <c r="O16" s="527"/>
      <c r="P16" s="527">
        <f>'Пр. 1 к пп.4'!M10</f>
        <v>100</v>
      </c>
      <c r="Q16" s="527"/>
      <c r="R16" s="527">
        <f>'Пр. 1 к пп.4'!N10</f>
        <v>100</v>
      </c>
      <c r="S16" s="527"/>
      <c r="T16" s="527">
        <f>'Пр. 1 к пп.4'!O10</f>
        <v>100</v>
      </c>
      <c r="U16" s="527"/>
      <c r="V16" s="527">
        <f>'Пр. 1 к пп.4'!P10</f>
        <v>100</v>
      </c>
      <c r="W16" s="527"/>
      <c r="X16" s="527">
        <f>'Пр. 1 к пп.4'!Q10</f>
        <v>100</v>
      </c>
      <c r="Y16" s="527"/>
      <c r="Z16" s="527">
        <f>'Пр. 1 к пп.4'!R10</f>
        <v>0</v>
      </c>
      <c r="AA16" s="527"/>
      <c r="AB16" s="527">
        <f>'Пр. 1 к пп.4'!S10</f>
        <v>100</v>
      </c>
      <c r="AC16" s="527"/>
      <c r="AD16" s="527">
        <f>'Пр. 1 к пп.4'!T10</f>
        <v>0</v>
      </c>
      <c r="AE16" s="527"/>
      <c r="AF16" s="24"/>
      <c r="AG16" s="25"/>
    </row>
    <row r="17" spans="1:34" ht="120.75" customHeight="1" x14ac:dyDescent="0.3">
      <c r="A17" s="349" t="str">
        <f>'Пр. 1 к пп.4'!C11</f>
        <v>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v>
      </c>
      <c r="B17" s="349"/>
      <c r="C17" s="255">
        <f>'Пр. 1 к пп.4'!F11</f>
        <v>32</v>
      </c>
      <c r="D17" s="527">
        <f>'Пр. 1 к пп.4'!G11</f>
        <v>32</v>
      </c>
      <c r="E17" s="527"/>
      <c r="F17" s="527">
        <f>'Пр. 1 к пп.4'!H11</f>
        <v>32</v>
      </c>
      <c r="G17" s="527"/>
      <c r="H17" s="527">
        <f>'Пр. 1 к пп.4'!I11</f>
        <v>33</v>
      </c>
      <c r="I17" s="527"/>
      <c r="J17" s="527">
        <f>'Пр. 1 к пп.4'!J11</f>
        <v>33</v>
      </c>
      <c r="K17" s="527"/>
      <c r="L17" s="527">
        <f>'Пр. 1 к пп.4'!K11</f>
        <v>33</v>
      </c>
      <c r="M17" s="527"/>
      <c r="N17" s="527">
        <f>'Пр. 1 к пп.4'!L11</f>
        <v>33</v>
      </c>
      <c r="O17" s="527"/>
      <c r="P17" s="527">
        <f>'Пр. 1 к пп.4'!M11</f>
        <v>34</v>
      </c>
      <c r="Q17" s="527"/>
      <c r="R17" s="527">
        <f>'Пр. 1 к пп.4'!N11</f>
        <v>34</v>
      </c>
      <c r="S17" s="527"/>
      <c r="T17" s="527">
        <f>'Пр. 1 к пп.4'!O11</f>
        <v>34</v>
      </c>
      <c r="U17" s="527"/>
      <c r="V17" s="527">
        <f>'Пр. 1 к пп.4'!P11</f>
        <v>34</v>
      </c>
      <c r="W17" s="527"/>
      <c r="X17" s="527">
        <f>'Пр. 1 к пп.4'!Q11</f>
        <v>35</v>
      </c>
      <c r="Y17" s="527"/>
      <c r="Z17" s="527">
        <f>'Пр. 1 к пп.4'!R11</f>
        <v>0</v>
      </c>
      <c r="AA17" s="527"/>
      <c r="AB17" s="527">
        <f>'Пр. 1 к пп.4'!S11</f>
        <v>35</v>
      </c>
      <c r="AC17" s="527"/>
      <c r="AD17" s="527">
        <f>'Пр. 1 к пп.4'!T11</f>
        <v>0</v>
      </c>
      <c r="AE17" s="527"/>
      <c r="AF17" s="27"/>
      <c r="AG17" s="28"/>
      <c r="AH17" s="28"/>
    </row>
    <row r="18" spans="1:34" ht="52.5" customHeight="1" x14ac:dyDescent="0.3">
      <c r="A18" s="349" t="str">
        <f>'Пр. 1 к пп.4'!C12</f>
        <v>Число детей, прошедших психолого-медико-педагогическое обследование, чел.</v>
      </c>
      <c r="B18" s="349"/>
      <c r="C18" s="255">
        <f>'Пр. 1 к пп.4'!F12</f>
        <v>4190</v>
      </c>
      <c r="D18" s="527" t="str">
        <f>'Пр. 1 к пп.4'!G12</f>
        <v>не менее 3000</v>
      </c>
      <c r="E18" s="527"/>
      <c r="F18" s="527" t="str">
        <f>'Пр. 1 к пп.4'!H12</f>
        <v>не менее 3000</v>
      </c>
      <c r="G18" s="527"/>
      <c r="H18" s="527" t="str">
        <f>'Пр. 1 к пп.4'!I12</f>
        <v>не менее 3000</v>
      </c>
      <c r="I18" s="527"/>
      <c r="J18" s="527" t="str">
        <f>'Пр. 1 к пп.4'!J12</f>
        <v>не менее 3000</v>
      </c>
      <c r="K18" s="527"/>
      <c r="L18" s="527" t="str">
        <f>'Пр. 1 к пп.4'!K12</f>
        <v>не менее 3000</v>
      </c>
      <c r="M18" s="527"/>
      <c r="N18" s="527" t="str">
        <f>'Пр. 1 к пп.4'!L12</f>
        <v>не менее 3000</v>
      </c>
      <c r="O18" s="527"/>
      <c r="P18" s="527" t="str">
        <f>'Пр. 1 к пп.4'!M12</f>
        <v>не менее 3000</v>
      </c>
      <c r="Q18" s="527"/>
      <c r="R18" s="527" t="str">
        <f>'Пр. 1 к пп.4'!N12</f>
        <v>не менее 3000</v>
      </c>
      <c r="S18" s="527"/>
      <c r="T18" s="527" t="str">
        <f>'Пр. 1 к пп.4'!O12</f>
        <v>не менее 3000</v>
      </c>
      <c r="U18" s="527"/>
      <c r="V18" s="527" t="str">
        <f>'Пр. 1 к пп.4'!P12</f>
        <v>не менее 3000</v>
      </c>
      <c r="W18" s="527"/>
      <c r="X18" s="527" t="str">
        <f>'Пр. 1 к пп.4'!Q12</f>
        <v>не менее 3000</v>
      </c>
      <c r="Y18" s="527"/>
      <c r="Z18" s="527">
        <f>'Пр. 1 к пп.4'!R12</f>
        <v>0</v>
      </c>
      <c r="AA18" s="527"/>
      <c r="AB18" s="527" t="str">
        <f>'Пр. 1 к пп.4'!S12</f>
        <v>не менее 3000</v>
      </c>
      <c r="AC18" s="527"/>
      <c r="AD18" s="527">
        <f>'Пр. 1 к пп.4'!T12</f>
        <v>0</v>
      </c>
      <c r="AE18" s="527"/>
    </row>
    <row r="19" spans="1:34" ht="94.5" customHeight="1" x14ac:dyDescent="0.3">
      <c r="A19" s="349" t="str">
        <f>'Пр. 1 к пп.4'!C13</f>
        <v>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v>
      </c>
      <c r="B19" s="349"/>
      <c r="C19" s="255">
        <f>'Пр. 1 к пп.4'!F13</f>
        <v>146</v>
      </c>
      <c r="D19" s="527">
        <f>'Пр. 1 к пп.4'!G13</f>
        <v>145</v>
      </c>
      <c r="E19" s="527"/>
      <c r="F19" s="527">
        <f>'Пр. 1 к пп.4'!H13</f>
        <v>145</v>
      </c>
      <c r="G19" s="527"/>
      <c r="H19" s="527">
        <f>'Пр. 1 к пп.4'!I13</f>
        <v>145</v>
      </c>
      <c r="I19" s="527"/>
      <c r="J19" s="527">
        <f>'Пр. 1 к пп.4'!J13</f>
        <v>145</v>
      </c>
      <c r="K19" s="527"/>
      <c r="L19" s="527">
        <f>'Пр. 1 к пп.4'!K13</f>
        <v>145</v>
      </c>
      <c r="M19" s="527"/>
      <c r="N19" s="527">
        <f>'Пр. 1 к пп.4'!L13</f>
        <v>145</v>
      </c>
      <c r="O19" s="527"/>
      <c r="P19" s="527">
        <f>'Пр. 1 к пп.4'!M13</f>
        <v>145</v>
      </c>
      <c r="Q19" s="527"/>
      <c r="R19" s="527">
        <f>'Пр. 1 к пп.4'!N13</f>
        <v>145</v>
      </c>
      <c r="S19" s="527"/>
      <c r="T19" s="527">
        <f>'Пр. 1 к пп.4'!O13</f>
        <v>145</v>
      </c>
      <c r="U19" s="527"/>
      <c r="V19" s="527">
        <f>'Пр. 1 к пп.4'!P13</f>
        <v>145</v>
      </c>
      <c r="W19" s="527"/>
      <c r="X19" s="527">
        <f>'Пр. 1 к пп.4'!Q13</f>
        <v>145</v>
      </c>
      <c r="Y19" s="527"/>
      <c r="Z19" s="527">
        <f>'Пр. 1 к пп.4'!R13</f>
        <v>0</v>
      </c>
      <c r="AA19" s="527"/>
      <c r="AB19" s="527">
        <f>'Пр. 1 к пп.4'!S13</f>
        <v>145</v>
      </c>
      <c r="AC19" s="527"/>
      <c r="AD19" s="527">
        <f>'Пр. 1 к пп.4'!T13</f>
        <v>0</v>
      </c>
      <c r="AE19" s="527"/>
      <c r="AF19" s="110"/>
      <c r="AG19" s="35"/>
    </row>
    <row r="20" spans="1:34" ht="15.75" customHeight="1" x14ac:dyDescent="0.3">
      <c r="A20" s="326" t="s">
        <v>146</v>
      </c>
      <c r="B20" s="326"/>
      <c r="C20" s="326" t="s">
        <v>21</v>
      </c>
      <c r="D20" s="326" t="s">
        <v>22</v>
      </c>
      <c r="E20" s="326"/>
      <c r="F20" s="326"/>
      <c r="G20" s="326"/>
      <c r="H20" s="326" t="s">
        <v>23</v>
      </c>
      <c r="I20" s="326"/>
      <c r="J20" s="326"/>
      <c r="K20" s="326"/>
      <c r="L20" s="326" t="s">
        <v>24</v>
      </c>
      <c r="M20" s="326"/>
      <c r="N20" s="326"/>
      <c r="O20" s="326"/>
      <c r="P20" s="326" t="s">
        <v>25</v>
      </c>
      <c r="Q20" s="326"/>
      <c r="R20" s="326"/>
      <c r="S20" s="326"/>
      <c r="T20" s="326" t="s">
        <v>26</v>
      </c>
      <c r="U20" s="326"/>
      <c r="V20" s="326"/>
      <c r="W20" s="326"/>
      <c r="X20" s="326" t="s">
        <v>41</v>
      </c>
      <c r="Y20" s="326"/>
      <c r="Z20" s="326"/>
      <c r="AA20" s="326"/>
      <c r="AB20" s="326" t="s">
        <v>28</v>
      </c>
      <c r="AC20" s="326"/>
      <c r="AD20" s="326"/>
      <c r="AE20" s="326"/>
    </row>
    <row r="21" spans="1:34" ht="102" customHeight="1" x14ac:dyDescent="0.3">
      <c r="A21" s="326"/>
      <c r="B21" s="326"/>
      <c r="C21" s="326"/>
      <c r="D21" s="466" t="s">
        <v>29</v>
      </c>
      <c r="E21" s="466"/>
      <c r="F21" s="466" t="s">
        <v>30</v>
      </c>
      <c r="G21" s="466"/>
      <c r="H21" s="466" t="s">
        <v>29</v>
      </c>
      <c r="I21" s="466"/>
      <c r="J21" s="466" t="s">
        <v>30</v>
      </c>
      <c r="K21" s="466"/>
      <c r="L21" s="466" t="s">
        <v>29</v>
      </c>
      <c r="M21" s="466"/>
      <c r="N21" s="466" t="s">
        <v>30</v>
      </c>
      <c r="O21" s="466"/>
      <c r="P21" s="466" t="s">
        <v>29</v>
      </c>
      <c r="Q21" s="466"/>
      <c r="R21" s="466" t="s">
        <v>30</v>
      </c>
      <c r="S21" s="466"/>
      <c r="T21" s="466" t="s">
        <v>29</v>
      </c>
      <c r="U21" s="466"/>
      <c r="V21" s="466" t="s">
        <v>30</v>
      </c>
      <c r="W21" s="466"/>
      <c r="X21" s="466" t="s">
        <v>29</v>
      </c>
      <c r="Y21" s="466"/>
      <c r="Z21" s="466" t="s">
        <v>30</v>
      </c>
      <c r="AA21" s="466"/>
      <c r="AB21" s="466" t="s">
        <v>29</v>
      </c>
      <c r="AC21" s="466"/>
      <c r="AD21" s="466" t="s">
        <v>30</v>
      </c>
      <c r="AE21" s="466"/>
    </row>
    <row r="22" spans="1:34" ht="34.5" customHeight="1" x14ac:dyDescent="0.3">
      <c r="A22" s="328" t="s">
        <v>279</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row>
    <row r="23" spans="1:34" ht="73.5" customHeight="1" x14ac:dyDescent="0.3">
      <c r="A23" s="349" t="str">
        <f>'Пр. 1 к пп.4'!C14</f>
        <v>Количество проведенных профессиональных конкурсов для работников муниципальных образовательных учреждений, шт.</v>
      </c>
      <c r="B23" s="349"/>
      <c r="C23" s="176">
        <f>'Пр. 1 к пп.4'!F14</f>
        <v>7</v>
      </c>
      <c r="D23" s="553">
        <f>'Пр. 1 к пп.4'!G14</f>
        <v>7</v>
      </c>
      <c r="E23" s="553"/>
      <c r="F23" s="553">
        <f>'Пр. 1 к пп.4'!H14</f>
        <v>7</v>
      </c>
      <c r="G23" s="553"/>
      <c r="H23" s="553">
        <f>'Пр. 1 к пп.4'!I14</f>
        <v>7</v>
      </c>
      <c r="I23" s="553"/>
      <c r="J23" s="553">
        <f>'Пр. 1 к пп.4'!J14</f>
        <v>7</v>
      </c>
      <c r="K23" s="553"/>
      <c r="L23" s="553">
        <f>'Пр. 1 к пп.4'!K14</f>
        <v>7</v>
      </c>
      <c r="M23" s="553"/>
      <c r="N23" s="553">
        <f>'Пр. 1 к пп.4'!L14</f>
        <v>7</v>
      </c>
      <c r="O23" s="553"/>
      <c r="P23" s="553">
        <f>'Пр. 1 к пп.4'!M14</f>
        <v>7</v>
      </c>
      <c r="Q23" s="553"/>
      <c r="R23" s="553">
        <f>'Пр. 1 к пп.4'!N14</f>
        <v>7</v>
      </c>
      <c r="S23" s="553"/>
      <c r="T23" s="553">
        <f>'Пр. 1 к пп.4'!O14</f>
        <v>7</v>
      </c>
      <c r="U23" s="553"/>
      <c r="V23" s="553">
        <f>'Пр. 1 к пп.4'!P14</f>
        <v>7</v>
      </c>
      <c r="W23" s="553"/>
      <c r="X23" s="553">
        <f>'Пр. 1 к пп.4'!Q14</f>
        <v>7</v>
      </c>
      <c r="Y23" s="553"/>
      <c r="Z23" s="553">
        <f>'Пр. 1 к пп.4'!R14</f>
        <v>0</v>
      </c>
      <c r="AA23" s="553"/>
      <c r="AB23" s="553">
        <f>'Пр. 1 к пп.4'!S14</f>
        <v>7</v>
      </c>
      <c r="AC23" s="553"/>
      <c r="AD23" s="553">
        <f>'Пр. 1 к пп.4'!T14</f>
        <v>0</v>
      </c>
      <c r="AE23" s="553"/>
      <c r="AF23" s="24"/>
      <c r="AG23" s="25"/>
    </row>
    <row r="24" spans="1:34" ht="57.75" customHeight="1" x14ac:dyDescent="0.3">
      <c r="A24" s="349" t="str">
        <f>'Пр. 1 к пп.4'!C15</f>
        <v>Количество нарушений организации общегородских (отраслевых) мероприятий, шт.</v>
      </c>
      <c r="B24" s="349"/>
      <c r="C24" s="176">
        <f>'Пр. 1 к пп.4'!F15</f>
        <v>0</v>
      </c>
      <c r="D24" s="553">
        <f>'Пр. 1 к пп.4'!G15</f>
        <v>0</v>
      </c>
      <c r="E24" s="553"/>
      <c r="F24" s="553">
        <f>'Пр. 1 к пп.4'!H15</f>
        <v>0</v>
      </c>
      <c r="G24" s="553"/>
      <c r="H24" s="553">
        <f>'Пр. 1 к пп.4'!I15</f>
        <v>0</v>
      </c>
      <c r="I24" s="553"/>
      <c r="J24" s="553">
        <f>'Пр. 1 к пп.4'!J15</f>
        <v>0</v>
      </c>
      <c r="K24" s="553"/>
      <c r="L24" s="553">
        <f>'Пр. 1 к пп.4'!K15</f>
        <v>0</v>
      </c>
      <c r="M24" s="553"/>
      <c r="N24" s="553">
        <f>'Пр. 1 к пп.4'!L15</f>
        <v>0</v>
      </c>
      <c r="O24" s="553"/>
      <c r="P24" s="553">
        <f>'Пр. 1 к пп.4'!M15</f>
        <v>0</v>
      </c>
      <c r="Q24" s="553"/>
      <c r="R24" s="553">
        <f>'Пр. 1 к пп.4'!N15</f>
        <v>0</v>
      </c>
      <c r="S24" s="553"/>
      <c r="T24" s="553">
        <f>'Пр. 1 к пп.4'!O15</f>
        <v>0</v>
      </c>
      <c r="U24" s="553"/>
      <c r="V24" s="553">
        <f>'Пр. 1 к пп.4'!P15</f>
        <v>0</v>
      </c>
      <c r="W24" s="553"/>
      <c r="X24" s="553">
        <f>'Пр. 1 к пп.4'!Q15</f>
        <v>0</v>
      </c>
      <c r="Y24" s="553"/>
      <c r="Z24" s="553">
        <f>'Пр. 1 к пп.4'!R15</f>
        <v>0</v>
      </c>
      <c r="AA24" s="553"/>
      <c r="AB24" s="553">
        <f>'Пр. 1 к пп.4'!S15</f>
        <v>0</v>
      </c>
      <c r="AC24" s="553"/>
      <c r="AD24" s="553">
        <f>'Пр. 1 к пп.4'!T15</f>
        <v>0</v>
      </c>
      <c r="AE24" s="553"/>
    </row>
    <row r="25" spans="1:34" ht="15.6" x14ac:dyDescent="0.3">
      <c r="A25" s="328" t="s">
        <v>262</v>
      </c>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row>
    <row r="26" spans="1:34" ht="62.25" customHeight="1" x14ac:dyDescent="0.3">
      <c r="A26" s="349" t="str">
        <f>'Пр. 1 к пп.4'!C19</f>
        <v>Количество обучающихся, получивших информационно-методическое сопровождение, чел.</v>
      </c>
      <c r="B26" s="349"/>
      <c r="C26" s="176">
        <f>'Пр. 1 к пп.4'!F19</f>
        <v>5000</v>
      </c>
      <c r="D26" s="553">
        <f>'Пр. 1 к пп.4'!G19</f>
        <v>5000</v>
      </c>
      <c r="E26" s="553"/>
      <c r="F26" s="553">
        <f>'Пр. 1 к пп.4'!H19</f>
        <v>5000</v>
      </c>
      <c r="G26" s="553"/>
      <c r="H26" s="553">
        <f>'Пр. 1 к пп.4'!I19</f>
        <v>5000</v>
      </c>
      <c r="I26" s="553"/>
      <c r="J26" s="553">
        <f>'Пр. 1 к пп.4'!J19</f>
        <v>5000</v>
      </c>
      <c r="K26" s="553"/>
      <c r="L26" s="553">
        <f>'Пр. 1 к пп.4'!K19</f>
        <v>5000</v>
      </c>
      <c r="M26" s="553"/>
      <c r="N26" s="553">
        <f>'Пр. 1 к пп.4'!L19</f>
        <v>5000</v>
      </c>
      <c r="O26" s="553"/>
      <c r="P26" s="553">
        <f>'Пр. 1 к пп.4'!M19</f>
        <v>5000</v>
      </c>
      <c r="Q26" s="553"/>
      <c r="R26" s="553">
        <f>'Пр. 1 к пп.4'!N19</f>
        <v>5000</v>
      </c>
      <c r="S26" s="553"/>
      <c r="T26" s="553">
        <f>'Пр. 1 к пп.4'!O19</f>
        <v>5000</v>
      </c>
      <c r="U26" s="553"/>
      <c r="V26" s="553">
        <f>'Пр. 1 к пп.4'!P19</f>
        <v>5000</v>
      </c>
      <c r="W26" s="553"/>
      <c r="X26" s="553">
        <f>'Пр. 1 к пп.4'!Q19</f>
        <v>5000</v>
      </c>
      <c r="Y26" s="553"/>
      <c r="Z26" s="553">
        <f>'Пр. 1 к пп.4'!R19</f>
        <v>0</v>
      </c>
      <c r="AA26" s="553"/>
      <c r="AB26" s="553">
        <f>'Пр. 1 к пп.4'!S19</f>
        <v>5000</v>
      </c>
      <c r="AC26" s="553"/>
      <c r="AD26" s="553">
        <f>'Пр. 1 к пп.4'!T19</f>
        <v>0</v>
      </c>
      <c r="AE26" s="553"/>
    </row>
    <row r="27" spans="1:34" ht="168" customHeight="1" x14ac:dyDescent="0.3">
      <c r="A27" s="349" t="str">
        <f>'Пр. 1 к пп.4'!C20</f>
        <v>Доля образовательных учреждений, охваченных мониторингом обеспеченности учебной литературой, процесса информатизации, а также другими предметами мониторинга по заказу департамента образования (от общего количества муниципальных учреждений, указанных в мониторинговом запросе), %</v>
      </c>
      <c r="B27" s="349"/>
      <c r="C27" s="176">
        <f>'Пр. 1 к пп.4'!F20</f>
        <v>100</v>
      </c>
      <c r="D27" s="553">
        <f>'Пр. 1 к пп.4'!G20</f>
        <v>100</v>
      </c>
      <c r="E27" s="553"/>
      <c r="F27" s="553">
        <f>'Пр. 1 к пп.4'!H20</f>
        <v>100</v>
      </c>
      <c r="G27" s="553"/>
      <c r="H27" s="553">
        <f>'Пр. 1 к пп.4'!I20</f>
        <v>100</v>
      </c>
      <c r="I27" s="553"/>
      <c r="J27" s="553">
        <f>'Пр. 1 к пп.4'!J20</f>
        <v>100</v>
      </c>
      <c r="K27" s="553"/>
      <c r="L27" s="553">
        <f>'Пр. 1 к пп.4'!K20</f>
        <v>100</v>
      </c>
      <c r="M27" s="553"/>
      <c r="N27" s="553">
        <f>'Пр. 1 к пп.4'!L20</f>
        <v>100</v>
      </c>
      <c r="O27" s="553"/>
      <c r="P27" s="553">
        <f>'Пр. 1 к пп.4'!M20</f>
        <v>100</v>
      </c>
      <c r="Q27" s="553"/>
      <c r="R27" s="553">
        <f>'Пр. 1 к пп.4'!N20</f>
        <v>100</v>
      </c>
      <c r="S27" s="553"/>
      <c r="T27" s="553">
        <f>'Пр. 1 к пп.4'!O20</f>
        <v>100</v>
      </c>
      <c r="U27" s="553"/>
      <c r="V27" s="553">
        <f>'Пр. 1 к пп.4'!P20</f>
        <v>100</v>
      </c>
      <c r="W27" s="553"/>
      <c r="X27" s="553">
        <f>'Пр. 1 к пп.4'!Q20</f>
        <v>100</v>
      </c>
      <c r="Y27" s="553"/>
      <c r="Z27" s="553">
        <f>'Пр. 1 к пп.4'!R20</f>
        <v>0</v>
      </c>
      <c r="AA27" s="553"/>
      <c r="AB27" s="553">
        <f>'Пр. 1 к пп.4'!S20</f>
        <v>100</v>
      </c>
      <c r="AC27" s="553"/>
      <c r="AD27" s="553">
        <f>'Пр. 1 к пп.4'!T20</f>
        <v>0</v>
      </c>
      <c r="AE27" s="553"/>
      <c r="AF27" s="111"/>
      <c r="AG27" s="112"/>
    </row>
    <row r="28" spans="1:34" ht="59.25" customHeight="1" x14ac:dyDescent="0.3">
      <c r="A28" s="349" t="str">
        <f>'Пр. 1 к пп.4'!C21</f>
        <v>Охват психолого-медико-педагогическим обследованием детей от 0 до 18 лет, чел.</v>
      </c>
      <c r="B28" s="349"/>
      <c r="C28" s="176">
        <f>'Пр. 1 к пп.4'!F21</f>
        <v>4190</v>
      </c>
      <c r="D28" s="553" t="str">
        <f>'Пр. 1 к пп.4'!G21</f>
        <v>не менее 3000</v>
      </c>
      <c r="E28" s="553"/>
      <c r="F28" s="553" t="str">
        <f>'Пр. 1 к пп.4'!H21</f>
        <v>не менее 3000</v>
      </c>
      <c r="G28" s="553"/>
      <c r="H28" s="553" t="str">
        <f>'Пр. 1 к пп.4'!I21</f>
        <v>не менее 3000</v>
      </c>
      <c r="I28" s="553"/>
      <c r="J28" s="553" t="str">
        <f>'Пр. 1 к пп.4'!J21</f>
        <v>не менее 3000</v>
      </c>
      <c r="K28" s="553"/>
      <c r="L28" s="553" t="str">
        <f>'Пр. 1 к пп.4'!K21</f>
        <v>не менее 3000</v>
      </c>
      <c r="M28" s="553"/>
      <c r="N28" s="553" t="str">
        <f>'Пр. 1 к пп.4'!L21</f>
        <v>не менее 3000</v>
      </c>
      <c r="O28" s="553"/>
      <c r="P28" s="553" t="str">
        <f>'Пр. 1 к пп.4'!M21</f>
        <v>не менее 3000</v>
      </c>
      <c r="Q28" s="553"/>
      <c r="R28" s="553" t="str">
        <f>'Пр. 1 к пп.4'!N21</f>
        <v>не менее 3000</v>
      </c>
      <c r="S28" s="553"/>
      <c r="T28" s="553" t="str">
        <f>'Пр. 1 к пп.4'!O21</f>
        <v>не менее 3000</v>
      </c>
      <c r="U28" s="553"/>
      <c r="V28" s="553" t="str">
        <f>'Пр. 1 к пп.4'!P21</f>
        <v>не менее 3000</v>
      </c>
      <c r="W28" s="553"/>
      <c r="X28" s="553" t="str">
        <f>'Пр. 1 к пп.4'!Q21</f>
        <v>не менее 3000</v>
      </c>
      <c r="Y28" s="553"/>
      <c r="Z28" s="553">
        <f>'Пр. 1 к пп.4'!R21</f>
        <v>0</v>
      </c>
      <c r="AA28" s="553"/>
      <c r="AB28" s="553" t="str">
        <f>'Пр. 1 к пп.4'!S21</f>
        <v>не менее 3000</v>
      </c>
      <c r="AC28" s="553"/>
      <c r="AD28" s="553">
        <f>'Пр. 1 к пп.4'!T21</f>
        <v>0</v>
      </c>
      <c r="AE28" s="553"/>
      <c r="AF28" s="24"/>
      <c r="AG28" s="25"/>
    </row>
    <row r="29" spans="1:34" ht="15.6" x14ac:dyDescent="0.3">
      <c r="A29" s="328" t="s">
        <v>264</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row>
    <row r="30" spans="1:34" ht="63" customHeight="1" x14ac:dyDescent="0.3">
      <c r="A30" s="349" t="str">
        <f>'Пр. 1 к пп.4'!C24</f>
        <v>Количество муниципальных учреждений, для которых формируется отчетность, шт.</v>
      </c>
      <c r="B30" s="349"/>
      <c r="C30" s="176">
        <f>'Пр. 1 к пп.4'!F24</f>
        <v>140</v>
      </c>
      <c r="D30" s="553">
        <f>'Пр. 1 к пп.4'!G24</f>
        <v>145</v>
      </c>
      <c r="E30" s="553"/>
      <c r="F30" s="553">
        <f>'Пр. 1 к пп.4'!H24</f>
        <v>145</v>
      </c>
      <c r="G30" s="553"/>
      <c r="H30" s="553">
        <f>'Пр. 1 к пп.4'!I24</f>
        <v>145</v>
      </c>
      <c r="I30" s="553"/>
      <c r="J30" s="553">
        <f>'Пр. 1 к пп.4'!J24</f>
        <v>145</v>
      </c>
      <c r="K30" s="553"/>
      <c r="L30" s="553">
        <f>'Пр. 1 к пп.4'!K24</f>
        <v>145</v>
      </c>
      <c r="M30" s="553"/>
      <c r="N30" s="553">
        <f>'Пр. 1 к пп.4'!L24</f>
        <v>145</v>
      </c>
      <c r="O30" s="553"/>
      <c r="P30" s="553">
        <f>'Пр. 1 к пп.4'!M24</f>
        <v>145</v>
      </c>
      <c r="Q30" s="553"/>
      <c r="R30" s="553">
        <f>'Пр. 1 к пп.4'!N24</f>
        <v>145</v>
      </c>
      <c r="S30" s="553"/>
      <c r="T30" s="553">
        <f>'Пр. 1 к пп.4'!O24</f>
        <v>145</v>
      </c>
      <c r="U30" s="553"/>
      <c r="V30" s="553">
        <f>'Пр. 1 к пп.4'!P24</f>
        <v>145</v>
      </c>
      <c r="W30" s="553"/>
      <c r="X30" s="553">
        <f>'Пр. 1 к пп.4'!Q24</f>
        <v>145</v>
      </c>
      <c r="Y30" s="553"/>
      <c r="Z30" s="553">
        <f>'Пр. 1 к пп.4'!R24</f>
        <v>0</v>
      </c>
      <c r="AA30" s="553"/>
      <c r="AB30" s="553">
        <f>'Пр. 1 к пп.4'!S24</f>
        <v>145</v>
      </c>
      <c r="AC30" s="553"/>
      <c r="AD30" s="553">
        <f>'Пр. 1 к пп.4'!T24</f>
        <v>0</v>
      </c>
      <c r="AE30" s="553"/>
    </row>
    <row r="31" spans="1:34" ht="15.75" customHeight="1" x14ac:dyDescent="0.3">
      <c r="A31" s="370" t="s">
        <v>147</v>
      </c>
      <c r="B31" s="371"/>
      <c r="C31" s="370" t="s">
        <v>34</v>
      </c>
      <c r="D31" s="477"/>
      <c r="E31" s="477"/>
      <c r="F31" s="477"/>
      <c r="G31" s="371"/>
      <c r="H31" s="326" t="s">
        <v>35</v>
      </c>
      <c r="I31" s="326"/>
      <c r="J31" s="326"/>
      <c r="K31" s="326"/>
      <c r="L31" s="326"/>
      <c r="M31" s="326"/>
      <c r="N31" s="326" t="s">
        <v>36</v>
      </c>
      <c r="O31" s="326"/>
      <c r="P31" s="326"/>
      <c r="Q31" s="326"/>
      <c r="R31" s="326" t="s">
        <v>37</v>
      </c>
      <c r="S31" s="326"/>
      <c r="T31" s="326"/>
      <c r="U31" s="326"/>
      <c r="V31" s="326" t="s">
        <v>38</v>
      </c>
      <c r="W31" s="326"/>
      <c r="X31" s="326"/>
      <c r="Y31" s="326"/>
      <c r="Z31" s="326"/>
      <c r="AA31" s="326"/>
      <c r="AB31" s="326" t="s">
        <v>208</v>
      </c>
      <c r="AC31" s="326"/>
      <c r="AD31" s="326"/>
      <c r="AE31" s="326"/>
    </row>
    <row r="32" spans="1:34" ht="15.75" customHeight="1" x14ac:dyDescent="0.3">
      <c r="A32" s="372"/>
      <c r="B32" s="373"/>
      <c r="C32" s="374"/>
      <c r="D32" s="479"/>
      <c r="E32" s="479"/>
      <c r="F32" s="479"/>
      <c r="G32" s="375"/>
      <c r="H32" s="326" t="s">
        <v>39</v>
      </c>
      <c r="I32" s="326"/>
      <c r="J32" s="326"/>
      <c r="K32" s="326" t="s">
        <v>40</v>
      </c>
      <c r="L32" s="326"/>
      <c r="M32" s="326"/>
      <c r="N32" s="326" t="s">
        <v>39</v>
      </c>
      <c r="O32" s="326"/>
      <c r="P32" s="326" t="s">
        <v>40</v>
      </c>
      <c r="Q32" s="326"/>
      <c r="R32" s="326" t="s">
        <v>39</v>
      </c>
      <c r="S32" s="326"/>
      <c r="T32" s="326" t="s">
        <v>40</v>
      </c>
      <c r="U32" s="326"/>
      <c r="V32" s="326" t="s">
        <v>39</v>
      </c>
      <c r="W32" s="326"/>
      <c r="X32" s="326"/>
      <c r="Y32" s="326" t="s">
        <v>40</v>
      </c>
      <c r="Z32" s="326"/>
      <c r="AA32" s="326"/>
      <c r="AB32" s="329" t="s">
        <v>39</v>
      </c>
      <c r="AC32" s="343"/>
      <c r="AD32" s="329" t="s">
        <v>109</v>
      </c>
      <c r="AE32" s="343"/>
    </row>
    <row r="33" spans="1:35" ht="15.75" customHeight="1" x14ac:dyDescent="0.3">
      <c r="A33" s="372"/>
      <c r="B33" s="373"/>
      <c r="C33" s="344" t="s">
        <v>22</v>
      </c>
      <c r="D33" s="345"/>
      <c r="E33" s="345"/>
      <c r="F33" s="345"/>
      <c r="G33" s="346"/>
      <c r="H33" s="530">
        <f>'Пр. 2 к пп.4'!G119</f>
        <v>279449.2</v>
      </c>
      <c r="I33" s="531"/>
      <c r="J33" s="532"/>
      <c r="K33" s="530">
        <f>'Пр. 2 к пп.4'!H119</f>
        <v>272071.10000000003</v>
      </c>
      <c r="L33" s="531"/>
      <c r="M33" s="532"/>
      <c r="N33" s="530">
        <f>'Пр. 2 к пп.4'!I119</f>
        <v>267444.10000000003</v>
      </c>
      <c r="O33" s="532"/>
      <c r="P33" s="530">
        <f>'Пр. 2 к пп.4'!J119</f>
        <v>260066.00000000003</v>
      </c>
      <c r="Q33" s="532"/>
      <c r="R33" s="530">
        <f>'Пр. 2 к пп.4'!K119</f>
        <v>0</v>
      </c>
      <c r="S33" s="532"/>
      <c r="T33" s="530">
        <f>'Пр. 2 к пп.4'!L119</f>
        <v>0</v>
      </c>
      <c r="U33" s="532"/>
      <c r="V33" s="530">
        <f>'Пр. 2 к пп.4'!M119</f>
        <v>0</v>
      </c>
      <c r="W33" s="531"/>
      <c r="X33" s="532"/>
      <c r="Y33" s="530">
        <f>'Пр. 2 к пп.4'!N119</f>
        <v>0</v>
      </c>
      <c r="Z33" s="531"/>
      <c r="AA33" s="532"/>
      <c r="AB33" s="530">
        <f>'Пр. 2 к пп.4'!O119</f>
        <v>12005.1</v>
      </c>
      <c r="AC33" s="532"/>
      <c r="AD33" s="530">
        <f>'Пр. 2 к пп.4'!P119</f>
        <v>12005.1</v>
      </c>
      <c r="AE33" s="532"/>
    </row>
    <row r="34" spans="1:35" ht="15.75" customHeight="1" x14ac:dyDescent="0.3">
      <c r="A34" s="372"/>
      <c r="B34" s="373"/>
      <c r="C34" s="344" t="s">
        <v>23</v>
      </c>
      <c r="D34" s="345"/>
      <c r="E34" s="345"/>
      <c r="F34" s="345"/>
      <c r="G34" s="346"/>
      <c r="H34" s="530">
        <f>'Пр. 2 к пп.4'!G120</f>
        <v>279449.2</v>
      </c>
      <c r="I34" s="531"/>
      <c r="J34" s="532"/>
      <c r="K34" s="530">
        <f>'Пр. 2 к пп.4'!H120</f>
        <v>260066.00000000003</v>
      </c>
      <c r="L34" s="531"/>
      <c r="M34" s="532"/>
      <c r="N34" s="530">
        <f>'Пр. 2 к пп.4'!I120</f>
        <v>267444.10000000003</v>
      </c>
      <c r="O34" s="532"/>
      <c r="P34" s="530">
        <f>'Пр. 2 к пп.4'!J120</f>
        <v>260066.00000000003</v>
      </c>
      <c r="Q34" s="532"/>
      <c r="R34" s="530">
        <f>'Пр. 2 к пп.4'!K120</f>
        <v>0</v>
      </c>
      <c r="S34" s="532"/>
      <c r="T34" s="530">
        <f>'Пр. 2 к пп.4'!L120</f>
        <v>0</v>
      </c>
      <c r="U34" s="532"/>
      <c r="V34" s="530">
        <f>'Пр. 2 к пп.4'!M120</f>
        <v>0</v>
      </c>
      <c r="W34" s="531"/>
      <c r="X34" s="532"/>
      <c r="Y34" s="530">
        <f>'Пр. 2 к пп.4'!N120</f>
        <v>0</v>
      </c>
      <c r="Z34" s="531"/>
      <c r="AA34" s="532"/>
      <c r="AB34" s="530">
        <f>'Пр. 2 к пп.4'!O120</f>
        <v>12005.1</v>
      </c>
      <c r="AC34" s="532"/>
      <c r="AD34" s="530">
        <f>'Пр. 2 к пп.4'!P120</f>
        <v>0</v>
      </c>
      <c r="AE34" s="532"/>
    </row>
    <row r="35" spans="1:35" ht="15.75" customHeight="1" x14ac:dyDescent="0.3">
      <c r="A35" s="372"/>
      <c r="B35" s="373"/>
      <c r="C35" s="344" t="s">
        <v>24</v>
      </c>
      <c r="D35" s="345"/>
      <c r="E35" s="345"/>
      <c r="F35" s="345"/>
      <c r="G35" s="346"/>
      <c r="H35" s="530">
        <f>'Пр. 2 к пп.4'!G121</f>
        <v>279449.19999999995</v>
      </c>
      <c r="I35" s="531"/>
      <c r="J35" s="532"/>
      <c r="K35" s="530">
        <f>'Пр. 2 к пп.4'!H121</f>
        <v>260066</v>
      </c>
      <c r="L35" s="531"/>
      <c r="M35" s="532"/>
      <c r="N35" s="530">
        <f>'Пр. 2 к пп.4'!I121</f>
        <v>267444.09999999998</v>
      </c>
      <c r="O35" s="532"/>
      <c r="P35" s="530">
        <f>'Пр. 2 к пп.4'!J121</f>
        <v>260066</v>
      </c>
      <c r="Q35" s="532"/>
      <c r="R35" s="530">
        <f>'Пр. 2 к пп.4'!K121</f>
        <v>0</v>
      </c>
      <c r="S35" s="532"/>
      <c r="T35" s="530">
        <f>'Пр. 2 к пп.4'!L121</f>
        <v>0</v>
      </c>
      <c r="U35" s="532"/>
      <c r="V35" s="530">
        <f>'Пр. 2 к пп.4'!M121</f>
        <v>0</v>
      </c>
      <c r="W35" s="531"/>
      <c r="X35" s="532"/>
      <c r="Y35" s="530">
        <f>'Пр. 2 к пп.4'!N121</f>
        <v>0</v>
      </c>
      <c r="Z35" s="531"/>
      <c r="AA35" s="532"/>
      <c r="AB35" s="530">
        <f>'Пр. 2 к пп.4'!O121</f>
        <v>12005.1</v>
      </c>
      <c r="AC35" s="532"/>
      <c r="AD35" s="530">
        <f>'Пр. 2 к пп.4'!P121</f>
        <v>0</v>
      </c>
      <c r="AE35" s="532"/>
    </row>
    <row r="36" spans="1:35" ht="15.75" customHeight="1" x14ac:dyDescent="0.3">
      <c r="A36" s="372"/>
      <c r="B36" s="373"/>
      <c r="C36" s="344" t="s">
        <v>25</v>
      </c>
      <c r="D36" s="345"/>
      <c r="E36" s="345"/>
      <c r="F36" s="345"/>
      <c r="G36" s="346"/>
      <c r="H36" s="530">
        <f>'Пр. 2 к пп.4'!G122</f>
        <v>263023.8</v>
      </c>
      <c r="I36" s="531"/>
      <c r="J36" s="532"/>
      <c r="K36" s="530">
        <f>'Пр. 2 к пп.4'!H122</f>
        <v>231551.6</v>
      </c>
      <c r="L36" s="531"/>
      <c r="M36" s="532"/>
      <c r="N36" s="530">
        <f>'Пр. 2 к пп.4'!I122</f>
        <v>251018.7</v>
      </c>
      <c r="O36" s="532"/>
      <c r="P36" s="530">
        <f>'Пр. 2 к пп.4'!J122</f>
        <v>231551.6</v>
      </c>
      <c r="Q36" s="532"/>
      <c r="R36" s="530">
        <f>'Пр. 2 к пп.4'!K122</f>
        <v>0</v>
      </c>
      <c r="S36" s="532"/>
      <c r="T36" s="530">
        <f>'Пр. 2 к пп.4'!L122</f>
        <v>0</v>
      </c>
      <c r="U36" s="532"/>
      <c r="V36" s="530">
        <f>'Пр. 2 к пп.4'!M122</f>
        <v>0</v>
      </c>
      <c r="W36" s="531"/>
      <c r="X36" s="532"/>
      <c r="Y36" s="530">
        <f>'Пр. 2 к пп.4'!N122</f>
        <v>0</v>
      </c>
      <c r="Z36" s="531"/>
      <c r="AA36" s="532"/>
      <c r="AB36" s="530">
        <f>'Пр. 2 к пп.4'!O122</f>
        <v>12005.1</v>
      </c>
      <c r="AC36" s="532"/>
      <c r="AD36" s="530">
        <f>'Пр. 2 к пп.4'!P122</f>
        <v>0</v>
      </c>
      <c r="AE36" s="532"/>
      <c r="AG36" s="12"/>
    </row>
    <row r="37" spans="1:35" ht="15.75" customHeight="1" x14ac:dyDescent="0.3">
      <c r="A37" s="372"/>
      <c r="B37" s="373"/>
      <c r="C37" s="344" t="s">
        <v>26</v>
      </c>
      <c r="D37" s="345"/>
      <c r="E37" s="345"/>
      <c r="F37" s="345"/>
      <c r="G37" s="346"/>
      <c r="H37" s="530">
        <f>'Пр. 2 к пп.4'!G123</f>
        <v>263023.8</v>
      </c>
      <c r="I37" s="531"/>
      <c r="J37" s="532"/>
      <c r="K37" s="530">
        <f>'Пр. 2 к пп.4'!H123</f>
        <v>231551.6</v>
      </c>
      <c r="L37" s="531"/>
      <c r="M37" s="532"/>
      <c r="N37" s="530">
        <f>'Пр. 2 к пп.4'!I123</f>
        <v>251018.7</v>
      </c>
      <c r="O37" s="532"/>
      <c r="P37" s="530">
        <f>'Пр. 2 к пп.4'!J123</f>
        <v>231551.6</v>
      </c>
      <c r="Q37" s="532"/>
      <c r="R37" s="530">
        <f>'Пр. 2 к пп.4'!K123</f>
        <v>0</v>
      </c>
      <c r="S37" s="532"/>
      <c r="T37" s="530">
        <f>'Пр. 2 к пп.4'!L123</f>
        <v>0</v>
      </c>
      <c r="U37" s="532"/>
      <c r="V37" s="530">
        <f>'Пр. 2 к пп.4'!M123</f>
        <v>0</v>
      </c>
      <c r="W37" s="531"/>
      <c r="X37" s="532"/>
      <c r="Y37" s="530">
        <f>'Пр. 2 к пп.4'!N123</f>
        <v>0</v>
      </c>
      <c r="Z37" s="531"/>
      <c r="AA37" s="532"/>
      <c r="AB37" s="530">
        <f>'Пр. 2 к пп.4'!O123</f>
        <v>12005.1</v>
      </c>
      <c r="AC37" s="532"/>
      <c r="AD37" s="530">
        <f>'Пр. 2 к пп.4'!P123</f>
        <v>0</v>
      </c>
      <c r="AE37" s="532"/>
      <c r="AG37" s="12"/>
    </row>
    <row r="38" spans="1:35" ht="15.75" customHeight="1" x14ac:dyDescent="0.3">
      <c r="A38" s="372"/>
      <c r="B38" s="373"/>
      <c r="C38" s="344" t="s">
        <v>41</v>
      </c>
      <c r="D38" s="345"/>
      <c r="E38" s="345"/>
      <c r="F38" s="345"/>
      <c r="G38" s="346"/>
      <c r="H38" s="530">
        <f>'Пр. 2 к пп.4'!G124</f>
        <v>263023.8</v>
      </c>
      <c r="I38" s="531"/>
      <c r="J38" s="532"/>
      <c r="K38" s="530">
        <f>'Пр. 2 к пп.4'!H124</f>
        <v>0</v>
      </c>
      <c r="L38" s="531"/>
      <c r="M38" s="532"/>
      <c r="N38" s="530">
        <f>'Пр. 2 к пп.4'!I124</f>
        <v>251018.7</v>
      </c>
      <c r="O38" s="532"/>
      <c r="P38" s="530">
        <f>'Пр. 2 к пп.4'!J124</f>
        <v>0</v>
      </c>
      <c r="Q38" s="532"/>
      <c r="R38" s="530">
        <f>'Пр. 2 к пп.4'!K124</f>
        <v>0</v>
      </c>
      <c r="S38" s="532"/>
      <c r="T38" s="530">
        <f>'Пр. 2 к пп.4'!L124</f>
        <v>0</v>
      </c>
      <c r="U38" s="532"/>
      <c r="V38" s="530">
        <f>'Пр. 2 к пп.4'!M124</f>
        <v>0</v>
      </c>
      <c r="W38" s="531"/>
      <c r="X38" s="532"/>
      <c r="Y38" s="530">
        <f>'Пр. 2 к пп.4'!N124</f>
        <v>0</v>
      </c>
      <c r="Z38" s="531"/>
      <c r="AA38" s="532"/>
      <c r="AB38" s="530">
        <f>'Пр. 2 к пп.4'!O124</f>
        <v>12005.1</v>
      </c>
      <c r="AC38" s="532"/>
      <c r="AD38" s="530">
        <f>'Пр. 2 к пп.4'!P124</f>
        <v>0</v>
      </c>
      <c r="AE38" s="532"/>
      <c r="AG38" s="12"/>
    </row>
    <row r="39" spans="1:35" ht="15.75" customHeight="1" x14ac:dyDescent="0.3">
      <c r="A39" s="372"/>
      <c r="B39" s="373"/>
      <c r="C39" s="344" t="s">
        <v>28</v>
      </c>
      <c r="D39" s="345"/>
      <c r="E39" s="345"/>
      <c r="F39" s="345"/>
      <c r="G39" s="346"/>
      <c r="H39" s="530">
        <f>'Пр. 2 к пп.4'!G125</f>
        <v>263023.8</v>
      </c>
      <c r="I39" s="531"/>
      <c r="J39" s="532"/>
      <c r="K39" s="530">
        <f>'Пр. 2 к пп.4'!H125</f>
        <v>0</v>
      </c>
      <c r="L39" s="531"/>
      <c r="M39" s="532"/>
      <c r="N39" s="530">
        <f>'Пр. 2 к пп.4'!I125</f>
        <v>251018.7</v>
      </c>
      <c r="O39" s="532"/>
      <c r="P39" s="530">
        <f>'Пр. 2 к пп.4'!J125</f>
        <v>0</v>
      </c>
      <c r="Q39" s="532"/>
      <c r="R39" s="530">
        <f>'Пр. 2 к пп.4'!K125</f>
        <v>0</v>
      </c>
      <c r="S39" s="532"/>
      <c r="T39" s="530">
        <f>'Пр. 2 к пп.4'!L125</f>
        <v>0</v>
      </c>
      <c r="U39" s="532"/>
      <c r="V39" s="530">
        <f>'Пр. 2 к пп.4'!M125</f>
        <v>0</v>
      </c>
      <c r="W39" s="531"/>
      <c r="X39" s="532"/>
      <c r="Y39" s="530">
        <f>'Пр. 2 к пп.4'!N125</f>
        <v>0</v>
      </c>
      <c r="Z39" s="531"/>
      <c r="AA39" s="532"/>
      <c r="AB39" s="530">
        <f>'Пр. 2 к пп.4'!O125</f>
        <v>12005.1</v>
      </c>
      <c r="AC39" s="532"/>
      <c r="AD39" s="530">
        <f>'Пр. 2 к пп.4'!P125</f>
        <v>0</v>
      </c>
      <c r="AE39" s="532"/>
      <c r="AI39" s="12"/>
    </row>
    <row r="40" spans="1:35" ht="15.6" x14ac:dyDescent="0.3">
      <c r="A40" s="374"/>
      <c r="B40" s="375"/>
      <c r="C40" s="344" t="s">
        <v>42</v>
      </c>
      <c r="D40" s="345"/>
      <c r="E40" s="345"/>
      <c r="F40" s="345"/>
      <c r="G40" s="346"/>
      <c r="H40" s="530">
        <f>SUM(H33:J39)</f>
        <v>1890442.8</v>
      </c>
      <c r="I40" s="531"/>
      <c r="J40" s="532"/>
      <c r="K40" s="530">
        <f>SUM(K33:M39)</f>
        <v>1255306.3</v>
      </c>
      <c r="L40" s="531"/>
      <c r="M40" s="532"/>
      <c r="N40" s="530">
        <f>SUM(N33:O39)</f>
        <v>1806407.0999999999</v>
      </c>
      <c r="O40" s="532"/>
      <c r="P40" s="530">
        <f>SUM(P33:Q39)</f>
        <v>1243301.2</v>
      </c>
      <c r="Q40" s="532"/>
      <c r="R40" s="530">
        <f>SUM(R33:S39)</f>
        <v>0</v>
      </c>
      <c r="S40" s="532"/>
      <c r="T40" s="530">
        <f>SUM(T33:U39)</f>
        <v>0</v>
      </c>
      <c r="U40" s="532"/>
      <c r="V40" s="530">
        <f>SUM(V33:X39)</f>
        <v>0</v>
      </c>
      <c r="W40" s="531"/>
      <c r="X40" s="532"/>
      <c r="Y40" s="530">
        <f>SUM(Y33:AA39)</f>
        <v>0</v>
      </c>
      <c r="Z40" s="531"/>
      <c r="AA40" s="532"/>
      <c r="AB40" s="530">
        <f>SUM(AB33:AC39)</f>
        <v>84035.700000000012</v>
      </c>
      <c r="AC40" s="532">
        <v>0</v>
      </c>
      <c r="AD40" s="530">
        <f>SUM(AD33:AE39)</f>
        <v>12005.1</v>
      </c>
      <c r="AE40" s="532">
        <v>1</v>
      </c>
    </row>
    <row r="41" spans="1:35" ht="15.6" x14ac:dyDescent="0.3">
      <c r="A41" s="329" t="s">
        <v>148</v>
      </c>
      <c r="B41" s="343"/>
      <c r="C41" s="385" t="s">
        <v>265</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row>
    <row r="42" spans="1:35" ht="34.5" customHeight="1" x14ac:dyDescent="0.3">
      <c r="A42" s="370" t="s">
        <v>741</v>
      </c>
      <c r="B42" s="371"/>
      <c r="C42" s="554" t="s">
        <v>277</v>
      </c>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6"/>
    </row>
    <row r="43" spans="1:35" ht="33" customHeight="1" x14ac:dyDescent="0.3">
      <c r="A43" s="374"/>
      <c r="B43" s="375"/>
      <c r="C43" s="557" t="s">
        <v>278</v>
      </c>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9"/>
    </row>
    <row r="44" spans="1:35" ht="54" customHeight="1" x14ac:dyDescent="0.3">
      <c r="A44" s="329" t="s">
        <v>150</v>
      </c>
      <c r="B44" s="343"/>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row>
    <row r="45" spans="1:35" ht="31.5" customHeight="1" x14ac:dyDescent="0.3">
      <c r="A45" s="329" t="s">
        <v>151</v>
      </c>
      <c r="B45" s="343"/>
      <c r="C45" s="316" t="s">
        <v>7</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row>
    <row r="46" spans="1:35" ht="52.5" customHeight="1" x14ac:dyDescent="0.3">
      <c r="A46" s="329" t="s">
        <v>152</v>
      </c>
      <c r="B46" s="343"/>
      <c r="C46" s="316" t="s">
        <v>7</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row>
    <row r="47" spans="1:35" ht="409.5" customHeight="1" x14ac:dyDescent="0.3">
      <c r="A47" s="339" t="s">
        <v>647</v>
      </c>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113"/>
    </row>
    <row r="48" spans="1:35" ht="43.5" customHeight="1" x14ac:dyDescent="0.3">
      <c r="A48" s="560"/>
      <c r="B48" s="560"/>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114"/>
    </row>
    <row r="49" spans="1:32" ht="409.5" customHeight="1" x14ac:dyDescent="0.3">
      <c r="A49" s="538" t="s">
        <v>648</v>
      </c>
      <c r="B49" s="538"/>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row>
    <row r="50" spans="1:32" ht="333.75" customHeight="1" x14ac:dyDescent="0.3">
      <c r="A50" s="538" t="s">
        <v>266</v>
      </c>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40"/>
    </row>
    <row r="51" spans="1:32" ht="52.5" customHeight="1" x14ac:dyDescent="0.3">
      <c r="A51" s="330" t="s">
        <v>683</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40"/>
    </row>
    <row r="52" spans="1:32" ht="42" customHeight="1" x14ac:dyDescent="0.3">
      <c r="A52" s="115"/>
      <c r="B52" s="484" t="s">
        <v>680</v>
      </c>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116"/>
      <c r="AB52" s="117"/>
      <c r="AC52" s="117"/>
      <c r="AD52" s="117"/>
      <c r="AE52" s="115"/>
      <c r="AF52" s="40"/>
    </row>
    <row r="53" spans="1:32" ht="93.75" customHeight="1" x14ac:dyDescent="0.3">
      <c r="A53" s="115"/>
      <c r="B53" s="491" t="s">
        <v>619</v>
      </c>
      <c r="C53" s="484" t="s">
        <v>676</v>
      </c>
      <c r="D53" s="484"/>
      <c r="E53" s="484"/>
      <c r="F53" s="484" t="s">
        <v>677</v>
      </c>
      <c r="G53" s="484"/>
      <c r="H53" s="484"/>
      <c r="I53" s="484" t="s">
        <v>634</v>
      </c>
      <c r="J53" s="484"/>
      <c r="K53" s="484"/>
      <c r="L53" s="484" t="s">
        <v>621</v>
      </c>
      <c r="M53" s="484"/>
      <c r="N53" s="484"/>
      <c r="O53" s="484" t="s">
        <v>622</v>
      </c>
      <c r="P53" s="484"/>
      <c r="Q53" s="484"/>
      <c r="R53" s="484" t="s">
        <v>658</v>
      </c>
      <c r="S53" s="484"/>
      <c r="T53" s="484"/>
      <c r="U53" s="484" t="s">
        <v>623</v>
      </c>
      <c r="V53" s="484"/>
      <c r="W53" s="484"/>
      <c r="X53" s="484" t="s">
        <v>624</v>
      </c>
      <c r="Y53" s="484"/>
      <c r="Z53" s="484"/>
      <c r="AA53" s="116"/>
      <c r="AB53" s="117"/>
      <c r="AC53" s="117"/>
      <c r="AD53" s="117"/>
      <c r="AE53" s="115"/>
      <c r="AF53" s="40"/>
    </row>
    <row r="54" spans="1:32" ht="21" customHeight="1" x14ac:dyDescent="0.3">
      <c r="A54" s="115"/>
      <c r="B54" s="491"/>
      <c r="C54" s="58">
        <v>2020</v>
      </c>
      <c r="D54" s="58">
        <v>2021</v>
      </c>
      <c r="E54" s="58">
        <v>2022</v>
      </c>
      <c r="F54" s="58">
        <v>2020</v>
      </c>
      <c r="G54" s="58">
        <v>2021</v>
      </c>
      <c r="H54" s="58">
        <v>2022</v>
      </c>
      <c r="I54" s="58">
        <v>2020</v>
      </c>
      <c r="J54" s="58">
        <v>2021</v>
      </c>
      <c r="K54" s="58">
        <v>2022</v>
      </c>
      <c r="L54" s="58">
        <v>2020</v>
      </c>
      <c r="M54" s="58">
        <v>2021</v>
      </c>
      <c r="N54" s="58">
        <v>2022</v>
      </c>
      <c r="O54" s="58">
        <v>2020</v>
      </c>
      <c r="P54" s="58">
        <v>2021</v>
      </c>
      <c r="Q54" s="58">
        <v>2022</v>
      </c>
      <c r="R54" s="58">
        <v>2020</v>
      </c>
      <c r="S54" s="58">
        <v>2021</v>
      </c>
      <c r="T54" s="58">
        <v>2022</v>
      </c>
      <c r="U54" s="58">
        <v>2020</v>
      </c>
      <c r="V54" s="58">
        <v>2021</v>
      </c>
      <c r="W54" s="58">
        <v>2022</v>
      </c>
      <c r="X54" s="58">
        <v>2020</v>
      </c>
      <c r="Y54" s="58">
        <v>2021</v>
      </c>
      <c r="Z54" s="58">
        <v>2022</v>
      </c>
      <c r="AA54" s="116"/>
      <c r="AB54" s="117"/>
      <c r="AC54" s="117"/>
      <c r="AD54" s="117"/>
      <c r="AE54" s="115"/>
      <c r="AF54" s="40"/>
    </row>
    <row r="55" spans="1:32" ht="87" customHeight="1" x14ac:dyDescent="0.3">
      <c r="A55" s="115"/>
      <c r="B55" s="38" t="s">
        <v>650</v>
      </c>
      <c r="C55" s="58" t="s">
        <v>71</v>
      </c>
      <c r="D55" s="58" t="s">
        <v>71</v>
      </c>
      <c r="E55" s="58" t="s">
        <v>71</v>
      </c>
      <c r="F55" s="58" t="s">
        <v>71</v>
      </c>
      <c r="G55" s="58" t="s">
        <v>71</v>
      </c>
      <c r="H55" s="58" t="s">
        <v>71</v>
      </c>
      <c r="I55" s="58" t="s">
        <v>71</v>
      </c>
      <c r="J55" s="58" t="s">
        <v>71</v>
      </c>
      <c r="K55" s="58" t="s">
        <v>71</v>
      </c>
      <c r="L55" s="58" t="s">
        <v>71</v>
      </c>
      <c r="M55" s="58" t="s">
        <v>71</v>
      </c>
      <c r="N55" s="58" t="s">
        <v>71</v>
      </c>
      <c r="O55" s="58" t="s">
        <v>71</v>
      </c>
      <c r="P55" s="58" t="s">
        <v>71</v>
      </c>
      <c r="Q55" s="58" t="s">
        <v>71</v>
      </c>
      <c r="R55" s="58" t="s">
        <v>71</v>
      </c>
      <c r="S55" s="58" t="s">
        <v>71</v>
      </c>
      <c r="T55" s="58" t="s">
        <v>71</v>
      </c>
      <c r="U55" s="58" t="s">
        <v>71</v>
      </c>
      <c r="V55" s="58" t="s">
        <v>71</v>
      </c>
      <c r="W55" s="58" t="s">
        <v>71</v>
      </c>
      <c r="X55" s="58" t="s">
        <v>71</v>
      </c>
      <c r="Y55" s="58" t="s">
        <v>71</v>
      </c>
      <c r="Z55" s="58" t="s">
        <v>71</v>
      </c>
      <c r="AA55" s="116"/>
      <c r="AB55" s="117"/>
      <c r="AC55" s="117"/>
      <c r="AD55" s="117"/>
      <c r="AE55" s="115"/>
      <c r="AF55" s="40"/>
    </row>
    <row r="56" spans="1:32" ht="123.75" customHeight="1" x14ac:dyDescent="0.3">
      <c r="A56" s="115"/>
      <c r="B56" s="38" t="s">
        <v>422</v>
      </c>
      <c r="C56" s="58" t="s">
        <v>71</v>
      </c>
      <c r="D56" s="58" t="s">
        <v>71</v>
      </c>
      <c r="E56" s="58" t="s">
        <v>71</v>
      </c>
      <c r="F56" s="58" t="s">
        <v>71</v>
      </c>
      <c r="G56" s="58" t="s">
        <v>71</v>
      </c>
      <c r="H56" s="58" t="s">
        <v>71</v>
      </c>
      <c r="I56" s="58" t="s">
        <v>71</v>
      </c>
      <c r="J56" s="58" t="s">
        <v>71</v>
      </c>
      <c r="K56" s="58" t="s">
        <v>71</v>
      </c>
      <c r="L56" s="58" t="s">
        <v>71</v>
      </c>
      <c r="M56" s="58" t="s">
        <v>71</v>
      </c>
      <c r="N56" s="58" t="s">
        <v>71</v>
      </c>
      <c r="O56" s="58" t="s">
        <v>71</v>
      </c>
      <c r="P56" s="58" t="s">
        <v>71</v>
      </c>
      <c r="Q56" s="58" t="s">
        <v>71</v>
      </c>
      <c r="R56" s="58" t="s">
        <v>71</v>
      </c>
      <c r="S56" s="58" t="s">
        <v>71</v>
      </c>
      <c r="T56" s="58" t="s">
        <v>71</v>
      </c>
      <c r="U56" s="58" t="s">
        <v>71</v>
      </c>
      <c r="V56" s="58" t="s">
        <v>71</v>
      </c>
      <c r="W56" s="58" t="s">
        <v>71</v>
      </c>
      <c r="X56" s="118" t="s">
        <v>71</v>
      </c>
      <c r="Y56" s="58" t="s">
        <v>71</v>
      </c>
      <c r="Z56" s="58" t="s">
        <v>71</v>
      </c>
      <c r="AA56" s="116"/>
      <c r="AB56" s="117"/>
      <c r="AC56" s="117"/>
      <c r="AD56" s="117"/>
      <c r="AE56" s="115"/>
      <c r="AF56" s="40"/>
    </row>
    <row r="57" spans="1:32" ht="43.5" customHeight="1" x14ac:dyDescent="0.3">
      <c r="A57" s="115"/>
      <c r="B57" s="38" t="s">
        <v>374</v>
      </c>
      <c r="C57" s="58" t="s">
        <v>71</v>
      </c>
      <c r="D57" s="58" t="s">
        <v>71</v>
      </c>
      <c r="E57" s="58" t="s">
        <v>71</v>
      </c>
      <c r="F57" s="58" t="s">
        <v>71</v>
      </c>
      <c r="G57" s="58" t="s">
        <v>71</v>
      </c>
      <c r="H57" s="58" t="s">
        <v>71</v>
      </c>
      <c r="I57" s="58" t="s">
        <v>71</v>
      </c>
      <c r="J57" s="58" t="s">
        <v>71</v>
      </c>
      <c r="K57" s="58" t="s">
        <v>71</v>
      </c>
      <c r="L57" s="58" t="s">
        <v>71</v>
      </c>
      <c r="M57" s="58" t="s">
        <v>71</v>
      </c>
      <c r="N57" s="58" t="s">
        <v>71</v>
      </c>
      <c r="O57" s="58" t="s">
        <v>71</v>
      </c>
      <c r="P57" s="58" t="s">
        <v>71</v>
      </c>
      <c r="Q57" s="58" t="s">
        <v>71</v>
      </c>
      <c r="R57" s="58" t="s">
        <v>71</v>
      </c>
      <c r="S57" s="58" t="s">
        <v>71</v>
      </c>
      <c r="T57" s="58" t="s">
        <v>71</v>
      </c>
      <c r="U57" s="58" t="s">
        <v>71</v>
      </c>
      <c r="V57" s="58" t="s">
        <v>71</v>
      </c>
      <c r="W57" s="58" t="s">
        <v>71</v>
      </c>
      <c r="X57" s="118" t="s">
        <v>71</v>
      </c>
      <c r="Y57" s="58" t="s">
        <v>71</v>
      </c>
      <c r="Z57" s="58" t="s">
        <v>71</v>
      </c>
      <c r="AA57" s="116"/>
      <c r="AB57" s="117"/>
      <c r="AC57" s="117"/>
      <c r="AD57" s="117"/>
      <c r="AE57" s="115"/>
      <c r="AF57" s="40"/>
    </row>
    <row r="58" spans="1:32" ht="98.25" customHeight="1" x14ac:dyDescent="0.3">
      <c r="A58" s="115"/>
      <c r="B58" s="38" t="s">
        <v>338</v>
      </c>
      <c r="C58" s="58" t="s">
        <v>71</v>
      </c>
      <c r="D58" s="58" t="s">
        <v>71</v>
      </c>
      <c r="E58" s="58" t="s">
        <v>71</v>
      </c>
      <c r="F58" s="58" t="s">
        <v>71</v>
      </c>
      <c r="G58" s="58" t="s">
        <v>71</v>
      </c>
      <c r="H58" s="58" t="s">
        <v>71</v>
      </c>
      <c r="I58" s="58" t="s">
        <v>71</v>
      </c>
      <c r="J58" s="58" t="s">
        <v>71</v>
      </c>
      <c r="K58" s="58" t="s">
        <v>71</v>
      </c>
      <c r="L58" s="58" t="s">
        <v>71</v>
      </c>
      <c r="M58" s="58" t="s">
        <v>71</v>
      </c>
      <c r="N58" s="58" t="s">
        <v>71</v>
      </c>
      <c r="O58" s="58" t="s">
        <v>71</v>
      </c>
      <c r="P58" s="58" t="s">
        <v>71</v>
      </c>
      <c r="Q58" s="58" t="s">
        <v>71</v>
      </c>
      <c r="R58" s="58" t="s">
        <v>71</v>
      </c>
      <c r="S58" s="58" t="s">
        <v>71</v>
      </c>
      <c r="T58" s="58" t="s">
        <v>71</v>
      </c>
      <c r="U58" s="58" t="s">
        <v>71</v>
      </c>
      <c r="V58" s="58" t="s">
        <v>71</v>
      </c>
      <c r="W58" s="58" t="s">
        <v>71</v>
      </c>
      <c r="X58" s="58" t="s">
        <v>71</v>
      </c>
      <c r="Y58" s="58" t="s">
        <v>71</v>
      </c>
      <c r="Z58" s="58" t="s">
        <v>71</v>
      </c>
      <c r="AA58" s="116"/>
      <c r="AB58" s="117"/>
      <c r="AC58" s="117"/>
      <c r="AD58" s="117"/>
      <c r="AE58" s="115"/>
      <c r="AF58" s="40"/>
    </row>
    <row r="59" spans="1:32" ht="70.5" customHeight="1" x14ac:dyDescent="0.3">
      <c r="A59" s="115"/>
      <c r="B59" s="38" t="s">
        <v>419</v>
      </c>
      <c r="C59" s="58" t="s">
        <v>71</v>
      </c>
      <c r="D59" s="58" t="s">
        <v>71</v>
      </c>
      <c r="E59" s="58" t="s">
        <v>71</v>
      </c>
      <c r="F59" s="58" t="s">
        <v>71</v>
      </c>
      <c r="G59" s="58" t="s">
        <v>71</v>
      </c>
      <c r="H59" s="58" t="s">
        <v>71</v>
      </c>
      <c r="I59" s="58" t="s">
        <v>71</v>
      </c>
      <c r="J59" s="58" t="s">
        <v>71</v>
      </c>
      <c r="K59" s="58" t="s">
        <v>71</v>
      </c>
      <c r="L59" s="58" t="s">
        <v>71</v>
      </c>
      <c r="M59" s="58" t="s">
        <v>71</v>
      </c>
      <c r="N59" s="58" t="s">
        <v>71</v>
      </c>
      <c r="O59" s="58" t="s">
        <v>71</v>
      </c>
      <c r="P59" s="58" t="s">
        <v>71</v>
      </c>
      <c r="Q59" s="58" t="s">
        <v>71</v>
      </c>
      <c r="R59" s="58" t="s">
        <v>71</v>
      </c>
      <c r="S59" s="58" t="s">
        <v>71</v>
      </c>
      <c r="T59" s="58" t="s">
        <v>71</v>
      </c>
      <c r="U59" s="58" t="s">
        <v>71</v>
      </c>
      <c r="V59" s="58" t="s">
        <v>71</v>
      </c>
      <c r="W59" s="58" t="s">
        <v>71</v>
      </c>
      <c r="X59" s="58" t="s">
        <v>71</v>
      </c>
      <c r="Y59" s="58" t="s">
        <v>71</v>
      </c>
      <c r="Z59" s="58" t="s">
        <v>71</v>
      </c>
      <c r="AA59" s="116"/>
      <c r="AB59" s="117"/>
      <c r="AC59" s="117"/>
      <c r="AD59" s="117"/>
      <c r="AE59" s="115"/>
      <c r="AF59" s="40"/>
    </row>
    <row r="60" spans="1:32" ht="49.5" customHeight="1" x14ac:dyDescent="0.3">
      <c r="A60" s="115"/>
      <c r="B60" s="38" t="s">
        <v>339</v>
      </c>
      <c r="C60" s="58" t="s">
        <v>71</v>
      </c>
      <c r="D60" s="58" t="s">
        <v>71</v>
      </c>
      <c r="E60" s="58" t="s">
        <v>71</v>
      </c>
      <c r="F60" s="58" t="s">
        <v>71</v>
      </c>
      <c r="G60" s="58" t="s">
        <v>71</v>
      </c>
      <c r="H60" s="58" t="s">
        <v>71</v>
      </c>
      <c r="I60" s="58" t="s">
        <v>71</v>
      </c>
      <c r="J60" s="58" t="s">
        <v>71</v>
      </c>
      <c r="K60" s="58" t="s">
        <v>71</v>
      </c>
      <c r="L60" s="58" t="s">
        <v>71</v>
      </c>
      <c r="M60" s="58" t="s">
        <v>71</v>
      </c>
      <c r="N60" s="58" t="s">
        <v>71</v>
      </c>
      <c r="O60" s="58" t="s">
        <v>71</v>
      </c>
      <c r="P60" s="58" t="s">
        <v>71</v>
      </c>
      <c r="Q60" s="58" t="s">
        <v>71</v>
      </c>
      <c r="R60" s="58" t="s">
        <v>71</v>
      </c>
      <c r="S60" s="58" t="s">
        <v>71</v>
      </c>
      <c r="T60" s="58" t="s">
        <v>71</v>
      </c>
      <c r="U60" s="58" t="s">
        <v>71</v>
      </c>
      <c r="V60" s="58" t="s">
        <v>71</v>
      </c>
      <c r="W60" s="58" t="s">
        <v>71</v>
      </c>
      <c r="X60" s="58" t="s">
        <v>71</v>
      </c>
      <c r="Y60" s="58" t="s">
        <v>71</v>
      </c>
      <c r="Z60" s="58" t="s">
        <v>71</v>
      </c>
      <c r="AA60" s="116"/>
      <c r="AB60" s="117"/>
      <c r="AC60" s="117"/>
      <c r="AD60" s="117"/>
      <c r="AE60" s="115"/>
      <c r="AF60" s="40"/>
    </row>
    <row r="61" spans="1:32" ht="26.25" customHeight="1" x14ac:dyDescent="0.3">
      <c r="A61" s="115"/>
      <c r="B61" s="38" t="s">
        <v>340</v>
      </c>
      <c r="C61" s="58" t="s">
        <v>71</v>
      </c>
      <c r="D61" s="58" t="s">
        <v>71</v>
      </c>
      <c r="E61" s="58" t="s">
        <v>71</v>
      </c>
      <c r="F61" s="58" t="s">
        <v>71</v>
      </c>
      <c r="G61" s="58" t="s">
        <v>71</v>
      </c>
      <c r="H61" s="58" t="s">
        <v>71</v>
      </c>
      <c r="I61" s="58" t="s">
        <v>71</v>
      </c>
      <c r="J61" s="58" t="s">
        <v>71</v>
      </c>
      <c r="K61" s="58" t="s">
        <v>71</v>
      </c>
      <c r="L61" s="58" t="s">
        <v>71</v>
      </c>
      <c r="M61" s="58" t="s">
        <v>71</v>
      </c>
      <c r="N61" s="58" t="s">
        <v>71</v>
      </c>
      <c r="O61" s="58" t="s">
        <v>71</v>
      </c>
      <c r="P61" s="58" t="s">
        <v>71</v>
      </c>
      <c r="Q61" s="58" t="s">
        <v>71</v>
      </c>
      <c r="R61" s="58" t="s">
        <v>71</v>
      </c>
      <c r="S61" s="58" t="s">
        <v>71</v>
      </c>
      <c r="T61" s="58" t="s">
        <v>71</v>
      </c>
      <c r="U61" s="58" t="s">
        <v>71</v>
      </c>
      <c r="V61" s="58" t="s">
        <v>71</v>
      </c>
      <c r="W61" s="58" t="s">
        <v>71</v>
      </c>
      <c r="X61" s="58" t="s">
        <v>71</v>
      </c>
      <c r="Y61" s="58" t="s">
        <v>71</v>
      </c>
      <c r="Z61" s="58" t="s">
        <v>71</v>
      </c>
      <c r="AA61" s="116"/>
      <c r="AB61" s="117"/>
      <c r="AC61" s="117"/>
      <c r="AD61" s="117"/>
      <c r="AE61" s="115"/>
      <c r="AF61" s="40"/>
    </row>
    <row r="62" spans="1:32" ht="36" customHeight="1" x14ac:dyDescent="0.3">
      <c r="A62" s="115"/>
      <c r="B62" s="51" t="s">
        <v>342</v>
      </c>
      <c r="C62" s="58" t="s">
        <v>71</v>
      </c>
      <c r="D62" s="58" t="s">
        <v>71</v>
      </c>
      <c r="E62" s="58" t="s">
        <v>71</v>
      </c>
      <c r="F62" s="58" t="s">
        <v>71</v>
      </c>
      <c r="G62" s="58" t="s">
        <v>71</v>
      </c>
      <c r="H62" s="58" t="s">
        <v>71</v>
      </c>
      <c r="I62" s="58" t="s">
        <v>71</v>
      </c>
      <c r="J62" s="58" t="s">
        <v>71</v>
      </c>
      <c r="K62" s="58" t="s">
        <v>71</v>
      </c>
      <c r="L62" s="58" t="s">
        <v>71</v>
      </c>
      <c r="M62" s="58" t="s">
        <v>71</v>
      </c>
      <c r="N62" s="58" t="s">
        <v>71</v>
      </c>
      <c r="O62" s="58" t="s">
        <v>71</v>
      </c>
      <c r="P62" s="58" t="s">
        <v>71</v>
      </c>
      <c r="Q62" s="58" t="s">
        <v>71</v>
      </c>
      <c r="R62" s="58" t="s">
        <v>71</v>
      </c>
      <c r="S62" s="58" t="s">
        <v>71</v>
      </c>
      <c r="T62" s="58" t="s">
        <v>71</v>
      </c>
      <c r="U62" s="58" t="s">
        <v>71</v>
      </c>
      <c r="V62" s="58" t="s">
        <v>71</v>
      </c>
      <c r="W62" s="58" t="s">
        <v>71</v>
      </c>
      <c r="X62" s="58" t="s">
        <v>71</v>
      </c>
      <c r="Y62" s="58" t="s">
        <v>71</v>
      </c>
      <c r="Z62" s="58" t="s">
        <v>71</v>
      </c>
      <c r="AA62" s="116"/>
      <c r="AB62" s="117"/>
      <c r="AC62" s="117"/>
      <c r="AD62" s="117"/>
      <c r="AE62" s="115"/>
      <c r="AF62" s="40"/>
    </row>
    <row r="63" spans="1:32" ht="30.75" customHeight="1" x14ac:dyDescent="0.3">
      <c r="A63" s="115"/>
      <c r="B63" s="51" t="s">
        <v>343</v>
      </c>
      <c r="C63" s="58" t="s">
        <v>71</v>
      </c>
      <c r="D63" s="58" t="s">
        <v>71</v>
      </c>
      <c r="E63" s="58" t="s">
        <v>71</v>
      </c>
      <c r="F63" s="58" t="s">
        <v>71</v>
      </c>
      <c r="G63" s="58" t="s">
        <v>71</v>
      </c>
      <c r="H63" s="58" t="s">
        <v>71</v>
      </c>
      <c r="I63" s="58" t="s">
        <v>71</v>
      </c>
      <c r="J63" s="58" t="s">
        <v>71</v>
      </c>
      <c r="K63" s="58" t="s">
        <v>71</v>
      </c>
      <c r="L63" s="58" t="s">
        <v>71</v>
      </c>
      <c r="M63" s="58" t="s">
        <v>71</v>
      </c>
      <c r="N63" s="58" t="s">
        <v>71</v>
      </c>
      <c r="O63" s="58" t="s">
        <v>71</v>
      </c>
      <c r="P63" s="58" t="s">
        <v>71</v>
      </c>
      <c r="Q63" s="58" t="s">
        <v>71</v>
      </c>
      <c r="R63" s="58" t="s">
        <v>71</v>
      </c>
      <c r="S63" s="58" t="s">
        <v>71</v>
      </c>
      <c r="T63" s="58" t="s">
        <v>71</v>
      </c>
      <c r="U63" s="58" t="s">
        <v>71</v>
      </c>
      <c r="V63" s="58" t="s">
        <v>71</v>
      </c>
      <c r="W63" s="58" t="s">
        <v>71</v>
      </c>
      <c r="X63" s="58" t="s">
        <v>71</v>
      </c>
      <c r="Y63" s="58" t="s">
        <v>71</v>
      </c>
      <c r="Z63" s="58" t="s">
        <v>71</v>
      </c>
      <c r="AA63" s="116"/>
      <c r="AB63" s="117"/>
      <c r="AC63" s="117"/>
      <c r="AD63" s="117"/>
      <c r="AE63" s="115"/>
      <c r="AF63" s="40"/>
    </row>
    <row r="64" spans="1:32" ht="48" customHeight="1" x14ac:dyDescent="0.3">
      <c r="A64" s="115"/>
      <c r="B64" s="51" t="s">
        <v>423</v>
      </c>
      <c r="C64" s="58" t="s">
        <v>71</v>
      </c>
      <c r="D64" s="58" t="s">
        <v>71</v>
      </c>
      <c r="E64" s="58" t="s">
        <v>71</v>
      </c>
      <c r="F64" s="58" t="s">
        <v>71</v>
      </c>
      <c r="G64" s="58" t="s">
        <v>71</v>
      </c>
      <c r="H64" s="58" t="s">
        <v>71</v>
      </c>
      <c r="I64" s="58" t="s">
        <v>71</v>
      </c>
      <c r="J64" s="58" t="s">
        <v>71</v>
      </c>
      <c r="K64" s="58" t="s">
        <v>71</v>
      </c>
      <c r="L64" s="58" t="s">
        <v>71</v>
      </c>
      <c r="M64" s="58" t="s">
        <v>71</v>
      </c>
      <c r="N64" s="58" t="s">
        <v>71</v>
      </c>
      <c r="O64" s="58" t="s">
        <v>71</v>
      </c>
      <c r="P64" s="58" t="s">
        <v>71</v>
      </c>
      <c r="Q64" s="58" t="s">
        <v>71</v>
      </c>
      <c r="R64" s="58" t="s">
        <v>71</v>
      </c>
      <c r="S64" s="58" t="s">
        <v>71</v>
      </c>
      <c r="T64" s="58" t="s">
        <v>71</v>
      </c>
      <c r="U64" s="561" t="s">
        <v>651</v>
      </c>
      <c r="V64" s="562"/>
      <c r="W64" s="563"/>
      <c r="X64" s="58" t="s">
        <v>71</v>
      </c>
      <c r="Y64" s="58" t="s">
        <v>71</v>
      </c>
      <c r="Z64" s="58" t="s">
        <v>71</v>
      </c>
      <c r="AA64" s="116"/>
      <c r="AB64" s="117"/>
      <c r="AC64" s="117"/>
      <c r="AD64" s="117"/>
      <c r="AE64" s="115"/>
      <c r="AF64" s="40"/>
    </row>
    <row r="65" spans="1:33" ht="145.5" customHeight="1" x14ac:dyDescent="0.3">
      <c r="A65" s="115"/>
      <c r="B65" s="51" t="s">
        <v>263</v>
      </c>
      <c r="C65" s="58" t="s">
        <v>71</v>
      </c>
      <c r="D65" s="58" t="s">
        <v>71</v>
      </c>
      <c r="E65" s="58" t="s">
        <v>71</v>
      </c>
      <c r="F65" s="58" t="s">
        <v>71</v>
      </c>
      <c r="G65" s="58" t="s">
        <v>71</v>
      </c>
      <c r="H65" s="58" t="s">
        <v>71</v>
      </c>
      <c r="I65" s="58" t="s">
        <v>71</v>
      </c>
      <c r="J65" s="58" t="s">
        <v>71</v>
      </c>
      <c r="K65" s="58" t="s">
        <v>71</v>
      </c>
      <c r="L65" s="58" t="s">
        <v>71</v>
      </c>
      <c r="M65" s="58" t="s">
        <v>71</v>
      </c>
      <c r="N65" s="58" t="s">
        <v>71</v>
      </c>
      <c r="O65" s="58" t="s">
        <v>71</v>
      </c>
      <c r="P65" s="58" t="s">
        <v>71</v>
      </c>
      <c r="Q65" s="58" t="s">
        <v>71</v>
      </c>
      <c r="R65" s="58" t="s">
        <v>71</v>
      </c>
      <c r="S65" s="58" t="s">
        <v>71</v>
      </c>
      <c r="T65" s="58" t="s">
        <v>71</v>
      </c>
      <c r="U65" s="58" t="s">
        <v>71</v>
      </c>
      <c r="V65" s="58" t="s">
        <v>71</v>
      </c>
      <c r="W65" s="58" t="s">
        <v>71</v>
      </c>
      <c r="X65" s="58" t="s">
        <v>71</v>
      </c>
      <c r="Y65" s="58" t="s">
        <v>71</v>
      </c>
      <c r="Z65" s="58" t="s">
        <v>71</v>
      </c>
      <c r="AA65" s="116"/>
      <c r="AB65" s="117"/>
      <c r="AC65" s="117"/>
      <c r="AD65" s="117"/>
      <c r="AE65" s="115"/>
      <c r="AF65" s="40"/>
    </row>
    <row r="66" spans="1:33" ht="54.75" customHeight="1" x14ac:dyDescent="0.3">
      <c r="A66" s="115"/>
      <c r="B66" s="51" t="s">
        <v>359</v>
      </c>
      <c r="C66" s="58" t="s">
        <v>71</v>
      </c>
      <c r="D66" s="58" t="s">
        <v>71</v>
      </c>
      <c r="E66" s="58" t="s">
        <v>71</v>
      </c>
      <c r="F66" s="58" t="s">
        <v>71</v>
      </c>
      <c r="G66" s="58" t="s">
        <v>71</v>
      </c>
      <c r="H66" s="58" t="s">
        <v>71</v>
      </c>
      <c r="I66" s="58" t="s">
        <v>71</v>
      </c>
      <c r="J66" s="58" t="s">
        <v>71</v>
      </c>
      <c r="K66" s="58" t="s">
        <v>71</v>
      </c>
      <c r="L66" s="58" t="s">
        <v>71</v>
      </c>
      <c r="M66" s="58" t="s">
        <v>71</v>
      </c>
      <c r="N66" s="58" t="s">
        <v>71</v>
      </c>
      <c r="O66" s="58" t="s">
        <v>71</v>
      </c>
      <c r="P66" s="58" t="s">
        <v>71</v>
      </c>
      <c r="Q66" s="58" t="s">
        <v>71</v>
      </c>
      <c r="R66" s="58" t="s">
        <v>71</v>
      </c>
      <c r="S66" s="58" t="s">
        <v>71</v>
      </c>
      <c r="T66" s="58" t="s">
        <v>71</v>
      </c>
      <c r="U66" s="58" t="s">
        <v>71</v>
      </c>
      <c r="V66" s="58" t="s">
        <v>71</v>
      </c>
      <c r="W66" s="58" t="s">
        <v>71</v>
      </c>
      <c r="X66" s="118" t="s">
        <v>71</v>
      </c>
      <c r="Y66" s="58" t="s">
        <v>71</v>
      </c>
      <c r="Z66" s="58" t="s">
        <v>71</v>
      </c>
      <c r="AA66" s="116"/>
      <c r="AB66" s="117"/>
      <c r="AC66" s="117"/>
      <c r="AD66" s="117"/>
      <c r="AE66" s="115"/>
      <c r="AF66" s="40"/>
    </row>
    <row r="67" spans="1:33" ht="124.5" customHeight="1" x14ac:dyDescent="0.3">
      <c r="A67" s="115"/>
      <c r="B67" s="51" t="s">
        <v>346</v>
      </c>
      <c r="C67" s="58" t="s">
        <v>71</v>
      </c>
      <c r="D67" s="58" t="s">
        <v>71</v>
      </c>
      <c r="E67" s="58" t="s">
        <v>71</v>
      </c>
      <c r="F67" s="58" t="s">
        <v>71</v>
      </c>
      <c r="G67" s="58" t="s">
        <v>71</v>
      </c>
      <c r="H67" s="58" t="s">
        <v>71</v>
      </c>
      <c r="I67" s="58" t="s">
        <v>71</v>
      </c>
      <c r="J67" s="58" t="s">
        <v>71</v>
      </c>
      <c r="K67" s="58" t="s">
        <v>71</v>
      </c>
      <c r="L67" s="58" t="s">
        <v>71</v>
      </c>
      <c r="M67" s="58" t="s">
        <v>71</v>
      </c>
      <c r="N67" s="58" t="s">
        <v>71</v>
      </c>
      <c r="O67" s="58" t="s">
        <v>71</v>
      </c>
      <c r="P67" s="58" t="s">
        <v>71</v>
      </c>
      <c r="Q67" s="58" t="s">
        <v>71</v>
      </c>
      <c r="R67" s="58" t="s">
        <v>71</v>
      </c>
      <c r="S67" s="58" t="s">
        <v>71</v>
      </c>
      <c r="T67" s="58" t="s">
        <v>71</v>
      </c>
      <c r="U67" s="58" t="s">
        <v>71</v>
      </c>
      <c r="V67" s="58" t="s">
        <v>71</v>
      </c>
      <c r="W67" s="58" t="s">
        <v>71</v>
      </c>
      <c r="X67" s="118" t="s">
        <v>71</v>
      </c>
      <c r="Y67" s="58" t="s">
        <v>71</v>
      </c>
      <c r="Z67" s="58" t="s">
        <v>71</v>
      </c>
      <c r="AA67" s="116"/>
      <c r="AB67" s="117"/>
      <c r="AC67" s="117"/>
      <c r="AD67" s="117"/>
      <c r="AE67" s="115"/>
      <c r="AF67" s="40"/>
    </row>
    <row r="68" spans="1:33" ht="123" customHeight="1" x14ac:dyDescent="0.3">
      <c r="A68" s="115"/>
      <c r="B68" s="51" t="s">
        <v>345</v>
      </c>
      <c r="C68" s="58" t="s">
        <v>71</v>
      </c>
      <c r="D68" s="58" t="s">
        <v>71</v>
      </c>
      <c r="E68" s="58" t="s">
        <v>71</v>
      </c>
      <c r="F68" s="58">
        <v>0</v>
      </c>
      <c r="G68" s="58">
        <v>0</v>
      </c>
      <c r="H68" s="58">
        <v>948</v>
      </c>
      <c r="I68" s="58" t="s">
        <v>71</v>
      </c>
      <c r="J68" s="58" t="s">
        <v>71</v>
      </c>
      <c r="K68" s="58" t="s">
        <v>71</v>
      </c>
      <c r="L68" s="58" t="s">
        <v>71</v>
      </c>
      <c r="M68" s="58" t="s">
        <v>71</v>
      </c>
      <c r="N68" s="58" t="s">
        <v>71</v>
      </c>
      <c r="O68" s="58" t="s">
        <v>71</v>
      </c>
      <c r="P68" s="58" t="s">
        <v>71</v>
      </c>
      <c r="Q68" s="58" t="s">
        <v>71</v>
      </c>
      <c r="R68" s="58" t="s">
        <v>71</v>
      </c>
      <c r="S68" s="58" t="s">
        <v>71</v>
      </c>
      <c r="T68" s="58" t="s">
        <v>71</v>
      </c>
      <c r="U68" s="58" t="s">
        <v>71</v>
      </c>
      <c r="V68" s="58" t="s">
        <v>71</v>
      </c>
      <c r="W68" s="58" t="s">
        <v>71</v>
      </c>
      <c r="X68" s="58">
        <v>10502</v>
      </c>
      <c r="Y68" s="58" t="s">
        <v>71</v>
      </c>
      <c r="Z68" s="58" t="s">
        <v>71</v>
      </c>
      <c r="AA68" s="116"/>
      <c r="AB68" s="117"/>
      <c r="AC68" s="117"/>
      <c r="AD68" s="117"/>
      <c r="AE68" s="115"/>
      <c r="AF68" s="40"/>
    </row>
    <row r="69" spans="1:33" ht="48.75" customHeight="1" x14ac:dyDescent="0.3">
      <c r="A69" s="115"/>
      <c r="B69" s="51" t="s">
        <v>530</v>
      </c>
      <c r="C69" s="58" t="s">
        <v>71</v>
      </c>
      <c r="D69" s="58" t="s">
        <v>71</v>
      </c>
      <c r="E69" s="58" t="s">
        <v>71</v>
      </c>
      <c r="F69" s="58" t="s">
        <v>71</v>
      </c>
      <c r="G69" s="58" t="s">
        <v>71</v>
      </c>
      <c r="H69" s="58" t="s">
        <v>71</v>
      </c>
      <c r="I69" s="58" t="s">
        <v>71</v>
      </c>
      <c r="J69" s="58" t="s">
        <v>71</v>
      </c>
      <c r="K69" s="58" t="s">
        <v>71</v>
      </c>
      <c r="L69" s="58" t="s">
        <v>71</v>
      </c>
      <c r="M69" s="58" t="s">
        <v>71</v>
      </c>
      <c r="N69" s="58" t="s">
        <v>71</v>
      </c>
      <c r="O69" s="58" t="s">
        <v>71</v>
      </c>
      <c r="P69" s="58" t="s">
        <v>71</v>
      </c>
      <c r="Q69" s="58" t="s">
        <v>71</v>
      </c>
      <c r="R69" s="58" t="s">
        <v>71</v>
      </c>
      <c r="S69" s="58" t="s">
        <v>71</v>
      </c>
      <c r="T69" s="58" t="s">
        <v>71</v>
      </c>
      <c r="U69" s="58" t="s">
        <v>71</v>
      </c>
      <c r="V69" s="58" t="s">
        <v>71</v>
      </c>
      <c r="W69" s="58" t="s">
        <v>71</v>
      </c>
      <c r="X69" s="58" t="s">
        <v>71</v>
      </c>
      <c r="Y69" s="58" t="s">
        <v>71</v>
      </c>
      <c r="Z69" s="58" t="s">
        <v>71</v>
      </c>
      <c r="AA69" s="116"/>
      <c r="AB69" s="117"/>
      <c r="AC69" s="117"/>
      <c r="AD69" s="117"/>
      <c r="AE69" s="115"/>
      <c r="AF69" s="40"/>
    </row>
    <row r="70" spans="1:33" ht="68.25" customHeight="1" x14ac:dyDescent="0.3">
      <c r="A70" s="115"/>
      <c r="B70" s="51" t="s">
        <v>426</v>
      </c>
      <c r="C70" s="58" t="s">
        <v>71</v>
      </c>
      <c r="D70" s="58" t="s">
        <v>71</v>
      </c>
      <c r="E70" s="58" t="s">
        <v>71</v>
      </c>
      <c r="F70" s="58" t="s">
        <v>71</v>
      </c>
      <c r="G70" s="58" t="s">
        <v>71</v>
      </c>
      <c r="H70" s="58" t="s">
        <v>71</v>
      </c>
      <c r="I70" s="58" t="s">
        <v>71</v>
      </c>
      <c r="J70" s="58" t="s">
        <v>71</v>
      </c>
      <c r="K70" s="58" t="s">
        <v>71</v>
      </c>
      <c r="L70" s="58" t="s">
        <v>71</v>
      </c>
      <c r="M70" s="58" t="s">
        <v>71</v>
      </c>
      <c r="N70" s="58" t="s">
        <v>71</v>
      </c>
      <c r="O70" s="58" t="s">
        <v>71</v>
      </c>
      <c r="P70" s="58" t="s">
        <v>71</v>
      </c>
      <c r="Q70" s="58" t="s">
        <v>71</v>
      </c>
      <c r="R70" s="58" t="s">
        <v>71</v>
      </c>
      <c r="S70" s="58" t="s">
        <v>71</v>
      </c>
      <c r="T70" s="58" t="s">
        <v>71</v>
      </c>
      <c r="U70" s="58" t="s">
        <v>71</v>
      </c>
      <c r="V70" s="58" t="s">
        <v>71</v>
      </c>
      <c r="W70" s="58" t="s">
        <v>71</v>
      </c>
      <c r="X70" s="58" t="s">
        <v>71</v>
      </c>
      <c r="Y70" s="58" t="s">
        <v>71</v>
      </c>
      <c r="Z70" s="58" t="s">
        <v>71</v>
      </c>
      <c r="AA70" s="116"/>
      <c r="AB70" s="117"/>
      <c r="AC70" s="117"/>
      <c r="AD70" s="117"/>
      <c r="AE70" s="115"/>
      <c r="AF70" s="40"/>
    </row>
    <row r="71" spans="1:33" ht="15.6" x14ac:dyDescent="0.3">
      <c r="A71" s="304" t="s">
        <v>154</v>
      </c>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row>
    <row r="72" spans="1:33" ht="15.6" x14ac:dyDescent="0.3">
      <c r="A72" s="337" t="s">
        <v>614</v>
      </c>
      <c r="B72" s="533"/>
      <c r="C72" s="533"/>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row>
    <row r="73" spans="1:33" ht="15.6" x14ac:dyDescent="0.3">
      <c r="A73" s="304" t="s">
        <v>155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row>
    <row r="74" spans="1:33" ht="113.25" customHeight="1" x14ac:dyDescent="0.3">
      <c r="A74" s="337" t="s">
        <v>505</v>
      </c>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row>
    <row r="76" spans="1:33" ht="15.6" x14ac:dyDescent="0.3">
      <c r="A76" s="355" t="s">
        <v>247</v>
      </c>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row>
    <row r="77" spans="1:33" ht="33" customHeight="1" x14ac:dyDescent="0.3">
      <c r="A77" s="326" t="s">
        <v>157</v>
      </c>
      <c r="B77" s="326" t="s">
        <v>158</v>
      </c>
      <c r="C77" s="326"/>
      <c r="D77" s="327" t="s">
        <v>159</v>
      </c>
      <c r="E77" s="352"/>
      <c r="F77" s="352"/>
      <c r="G77" s="352"/>
      <c r="H77" s="352"/>
      <c r="I77" s="352"/>
      <c r="J77" s="352"/>
      <c r="K77" s="352"/>
      <c r="L77" s="327" t="s">
        <v>160</v>
      </c>
      <c r="M77" s="501"/>
      <c r="N77" s="501"/>
      <c r="O77" s="501"/>
      <c r="P77" s="501"/>
      <c r="Q77" s="501"/>
      <c r="R77" s="501"/>
      <c r="S77" s="326" t="s">
        <v>161</v>
      </c>
      <c r="T77" s="326"/>
      <c r="U77" s="326"/>
      <c r="V77" s="326"/>
      <c r="W77" s="326"/>
      <c r="X77" s="352"/>
      <c r="Y77" s="352"/>
      <c r="Z77" s="220"/>
      <c r="AA77" s="220"/>
      <c r="AB77" s="220"/>
      <c r="AC77" s="220"/>
      <c r="AD77" s="220"/>
      <c r="AE77" s="220"/>
      <c r="AF77" s="87"/>
      <c r="AG77" s="87"/>
    </row>
    <row r="78" spans="1:33" ht="57" customHeight="1" x14ac:dyDescent="0.3">
      <c r="A78" s="326"/>
      <c r="B78" s="326"/>
      <c r="C78" s="326"/>
      <c r="D78" s="161" t="s">
        <v>162</v>
      </c>
      <c r="E78" s="222" t="s">
        <v>22</v>
      </c>
      <c r="F78" s="222" t="s">
        <v>23</v>
      </c>
      <c r="G78" s="222" t="s">
        <v>24</v>
      </c>
      <c r="H78" s="222" t="s">
        <v>25</v>
      </c>
      <c r="I78" s="222" t="s">
        <v>26</v>
      </c>
      <c r="J78" s="222" t="s">
        <v>41</v>
      </c>
      <c r="K78" s="222" t="s">
        <v>28</v>
      </c>
      <c r="L78" s="222" t="s">
        <v>22</v>
      </c>
      <c r="M78" s="222" t="s">
        <v>23</v>
      </c>
      <c r="N78" s="222" t="s">
        <v>24</v>
      </c>
      <c r="O78" s="222" t="s">
        <v>25</v>
      </c>
      <c r="P78" s="222" t="s">
        <v>26</v>
      </c>
      <c r="Q78" s="222" t="s">
        <v>41</v>
      </c>
      <c r="R78" s="222" t="s">
        <v>28</v>
      </c>
      <c r="S78" s="222" t="s">
        <v>22</v>
      </c>
      <c r="T78" s="222" t="s">
        <v>23</v>
      </c>
      <c r="U78" s="222" t="s">
        <v>24</v>
      </c>
      <c r="V78" s="222" t="s">
        <v>25</v>
      </c>
      <c r="W78" s="222" t="s">
        <v>26</v>
      </c>
      <c r="X78" s="222" t="s">
        <v>41</v>
      </c>
      <c r="Y78" s="222" t="s">
        <v>28</v>
      </c>
      <c r="Z78" s="223"/>
      <c r="AA78" s="223"/>
      <c r="AB78" s="223"/>
      <c r="AC78" s="223"/>
      <c r="AD78" s="223"/>
      <c r="AE78" s="223"/>
    </row>
    <row r="79" spans="1:33" ht="35.25" customHeight="1" x14ac:dyDescent="0.3">
      <c r="A79" s="228">
        <v>1</v>
      </c>
      <c r="B79" s="358" t="s">
        <v>603</v>
      </c>
      <c r="C79" s="496"/>
      <c r="D79" s="496"/>
      <c r="E79" s="496"/>
      <c r="F79" s="496"/>
      <c r="G79" s="496"/>
      <c r="H79" s="496"/>
      <c r="I79" s="496"/>
      <c r="J79" s="496"/>
      <c r="K79" s="496"/>
      <c r="L79" s="496"/>
      <c r="M79" s="496"/>
      <c r="N79" s="496"/>
      <c r="O79" s="496"/>
      <c r="P79" s="496"/>
      <c r="Q79" s="496"/>
      <c r="R79" s="496"/>
      <c r="S79" s="496"/>
      <c r="T79" s="496"/>
      <c r="U79" s="496"/>
      <c r="V79" s="496"/>
      <c r="W79" s="496"/>
      <c r="X79" s="496"/>
      <c r="Y79" s="359"/>
      <c r="Z79" s="220"/>
      <c r="AA79" s="220"/>
      <c r="AB79" s="220"/>
      <c r="AC79" s="220"/>
      <c r="AD79" s="220"/>
      <c r="AE79" s="220"/>
    </row>
    <row r="80" spans="1:33" ht="123.75" customHeight="1" x14ac:dyDescent="0.3">
      <c r="A80" s="228" t="s">
        <v>83</v>
      </c>
      <c r="B80" s="349" t="s">
        <v>267</v>
      </c>
      <c r="C80" s="349"/>
      <c r="D80" s="161" t="s">
        <v>268</v>
      </c>
      <c r="E80" s="229">
        <f>'Пр. 1 к пп.4'!G14</f>
        <v>7</v>
      </c>
      <c r="F80" s="229">
        <f>'Пр. 1 к пп.4'!I14</f>
        <v>7</v>
      </c>
      <c r="G80" s="229">
        <f>'Пр. 1 к пп.4'!K14</f>
        <v>7</v>
      </c>
      <c r="H80" s="229">
        <f>'Пр. 1 к пп.4'!M14</f>
        <v>7</v>
      </c>
      <c r="I80" s="229">
        <f>'Пр. 1 к пп.4'!O14</f>
        <v>7</v>
      </c>
      <c r="J80" s="229">
        <f>'Пр. 1 к пп.4'!Q14</f>
        <v>7</v>
      </c>
      <c r="K80" s="229">
        <f>'Пр. 1 к пп.4'!S14</f>
        <v>7</v>
      </c>
      <c r="L80" s="225">
        <f>S80/E80</f>
        <v>2913.5571428571429</v>
      </c>
      <c r="M80" s="225">
        <f t="shared" ref="M80:R90" si="0">T80/F80</f>
        <v>2913.5571428571429</v>
      </c>
      <c r="N80" s="225">
        <f t="shared" si="0"/>
        <v>2913.5571428571429</v>
      </c>
      <c r="O80" s="225">
        <f t="shared" si="0"/>
        <v>1426.2</v>
      </c>
      <c r="P80" s="225">
        <f t="shared" si="0"/>
        <v>1426.2</v>
      </c>
      <c r="Q80" s="225">
        <f t="shared" si="0"/>
        <v>1426.2</v>
      </c>
      <c r="R80" s="225">
        <f t="shared" si="0"/>
        <v>1426.2</v>
      </c>
      <c r="S80" s="225">
        <f>'Пр. 2 к пп.4'!$G37</f>
        <v>20394.900000000001</v>
      </c>
      <c r="T80" s="225">
        <f>'Пр. 2 к пп.4'!$G38</f>
        <v>20394.900000000001</v>
      </c>
      <c r="U80" s="225">
        <f>'Пр. 2 к пп.4'!$G39</f>
        <v>20394.900000000001</v>
      </c>
      <c r="V80" s="225">
        <f>'Пр. 2 к пп.4'!$G40</f>
        <v>9983.4</v>
      </c>
      <c r="W80" s="225">
        <f>'Пр. 2 к пп.4'!$G41</f>
        <v>9983.4</v>
      </c>
      <c r="X80" s="225">
        <f>'Пр. 2 к пп.4'!$G42</f>
        <v>9983.4</v>
      </c>
      <c r="Y80" s="225">
        <f>'Пр. 2 к пп.4'!$G43</f>
        <v>9983.4</v>
      </c>
      <c r="Z80" s="226"/>
      <c r="AA80" s="233"/>
      <c r="AB80" s="233"/>
      <c r="AC80" s="234"/>
      <c r="AD80" s="234"/>
      <c r="AE80" s="234"/>
    </row>
    <row r="81" spans="1:31" ht="92.25" customHeight="1" x14ac:dyDescent="0.3">
      <c r="A81" s="228" t="s">
        <v>85</v>
      </c>
      <c r="B81" s="349" t="s">
        <v>269</v>
      </c>
      <c r="C81" s="349"/>
      <c r="D81" s="161" t="s">
        <v>224</v>
      </c>
      <c r="E81" s="229">
        <f>'Пр. 1 к пп.4'!G16</f>
        <v>55</v>
      </c>
      <c r="F81" s="229">
        <f>'Пр. 1 к пп.4'!I16</f>
        <v>55</v>
      </c>
      <c r="G81" s="229">
        <f>'Пр. 1 к пп.4'!K16</f>
        <v>55</v>
      </c>
      <c r="H81" s="229">
        <f>'Пр. 1 к пп.4'!M16</f>
        <v>55</v>
      </c>
      <c r="I81" s="229">
        <f>'Пр. 1 к пп.4'!O16</f>
        <v>55</v>
      </c>
      <c r="J81" s="229">
        <f>'Пр. 1 к пп.4'!Q16</f>
        <v>55</v>
      </c>
      <c r="K81" s="229">
        <f>'Пр. 1 к пп.4'!S16</f>
        <v>55</v>
      </c>
      <c r="L81" s="167">
        <f>S81/E81</f>
        <v>10</v>
      </c>
      <c r="M81" s="167">
        <f t="shared" si="0"/>
        <v>10</v>
      </c>
      <c r="N81" s="167">
        <f t="shared" si="0"/>
        <v>10</v>
      </c>
      <c r="O81" s="167">
        <f t="shared" si="0"/>
        <v>10</v>
      </c>
      <c r="P81" s="167">
        <f t="shared" si="0"/>
        <v>10</v>
      </c>
      <c r="Q81" s="167">
        <f t="shared" si="0"/>
        <v>10</v>
      </c>
      <c r="R81" s="167">
        <f t="shared" si="0"/>
        <v>10</v>
      </c>
      <c r="S81" s="225">
        <f>'Пр. 2 к пп.4'!$G45</f>
        <v>550</v>
      </c>
      <c r="T81" s="225">
        <f>'Пр. 2 к пп.4'!$G46</f>
        <v>550</v>
      </c>
      <c r="U81" s="225">
        <f>'Пр. 2 к пп.4'!$G47</f>
        <v>550</v>
      </c>
      <c r="V81" s="225">
        <f>'Пр. 2 к пп.4'!$G48</f>
        <v>550</v>
      </c>
      <c r="W81" s="225">
        <f>'Пр. 2 к пп.4'!$G49</f>
        <v>550</v>
      </c>
      <c r="X81" s="225">
        <f>'Пр. 2 к пп.4'!$G50</f>
        <v>550</v>
      </c>
      <c r="Y81" s="225">
        <f>'Пр. 2 к пп.4'!$G51</f>
        <v>550</v>
      </c>
      <c r="Z81" s="235"/>
      <c r="AA81" s="227"/>
      <c r="AB81" s="233"/>
      <c r="AC81" s="234"/>
      <c r="AD81" s="234"/>
      <c r="AE81" s="234"/>
    </row>
    <row r="82" spans="1:31" ht="79.5" customHeight="1" x14ac:dyDescent="0.3">
      <c r="A82" s="228" t="s">
        <v>87</v>
      </c>
      <c r="B82" s="349" t="s">
        <v>270</v>
      </c>
      <c r="C82" s="349"/>
      <c r="D82" s="161" t="s">
        <v>271</v>
      </c>
      <c r="E82" s="229">
        <f>'Пр. 1 к пп.4'!G17</f>
        <v>7</v>
      </c>
      <c r="F82" s="229">
        <f>'Пр. 1 к пп.4'!I17</f>
        <v>7</v>
      </c>
      <c r="G82" s="229">
        <f>'Пр. 1 к пп.4'!K17</f>
        <v>7</v>
      </c>
      <c r="H82" s="229">
        <f>'Пр. 1 к пп.4'!M17</f>
        <v>7</v>
      </c>
      <c r="I82" s="229">
        <f>'Пр. 1 к пп.4'!O17</f>
        <v>7</v>
      </c>
      <c r="J82" s="229">
        <f>'Пр. 1 к пп.4'!Q17</f>
        <v>7</v>
      </c>
      <c r="K82" s="229">
        <f>'Пр. 1 к пп.4'!S17</f>
        <v>7</v>
      </c>
      <c r="L82" s="225">
        <f>S82/E82</f>
        <v>219.3857142857143</v>
      </c>
      <c r="M82" s="225">
        <f t="shared" si="0"/>
        <v>219.3857142857143</v>
      </c>
      <c r="N82" s="225">
        <f t="shared" si="0"/>
        <v>219.3857142857143</v>
      </c>
      <c r="O82" s="225">
        <f t="shared" si="0"/>
        <v>219.3857142857143</v>
      </c>
      <c r="P82" s="225">
        <f t="shared" si="0"/>
        <v>219.3857142857143</v>
      </c>
      <c r="Q82" s="225">
        <f t="shared" si="0"/>
        <v>219.3857142857143</v>
      </c>
      <c r="R82" s="225">
        <f t="shared" si="0"/>
        <v>219.3857142857143</v>
      </c>
      <c r="S82" s="225">
        <f>'Пр. 2 к пп.4'!$G53</f>
        <v>1535.7</v>
      </c>
      <c r="T82" s="225">
        <f>'Пр. 2 к пп.4'!$G54</f>
        <v>1535.7</v>
      </c>
      <c r="U82" s="225">
        <f>'Пр. 2 к пп.4'!$G55</f>
        <v>1535.7</v>
      </c>
      <c r="V82" s="225">
        <f>'Пр. 2 к пп.4'!$G56</f>
        <v>1535.7</v>
      </c>
      <c r="W82" s="225">
        <f>'Пр. 2 к пп.4'!$G57</f>
        <v>1535.7</v>
      </c>
      <c r="X82" s="225">
        <f>'Пр. 2 к пп.4'!$G58</f>
        <v>1535.7</v>
      </c>
      <c r="Y82" s="225">
        <f>'Пр. 2 к пп.4'!$G59</f>
        <v>1535.7</v>
      </c>
      <c r="Z82" s="235"/>
      <c r="AA82" s="233"/>
      <c r="AB82" s="233"/>
      <c r="AC82" s="234"/>
      <c r="AD82" s="234"/>
      <c r="AE82" s="234"/>
    </row>
    <row r="83" spans="1:31" ht="129" customHeight="1" x14ac:dyDescent="0.3">
      <c r="A83" s="228" t="s">
        <v>90</v>
      </c>
      <c r="B83" s="349" t="s">
        <v>272</v>
      </c>
      <c r="C83" s="349"/>
      <c r="D83" s="161" t="s">
        <v>166</v>
      </c>
      <c r="E83" s="167">
        <v>21</v>
      </c>
      <c r="F83" s="167">
        <v>21</v>
      </c>
      <c r="G83" s="167">
        <v>21</v>
      </c>
      <c r="H83" s="167">
        <v>21</v>
      </c>
      <c r="I83" s="167">
        <v>21</v>
      </c>
      <c r="J83" s="167">
        <v>21</v>
      </c>
      <c r="K83" s="167">
        <v>21</v>
      </c>
      <c r="L83" s="225">
        <f>S83/E83</f>
        <v>926.55714285714294</v>
      </c>
      <c r="M83" s="225">
        <f t="shared" si="0"/>
        <v>926.55714285714294</v>
      </c>
      <c r="N83" s="225">
        <f t="shared" si="0"/>
        <v>926.55714285714294</v>
      </c>
      <c r="O83" s="225">
        <f t="shared" si="0"/>
        <v>926.55714285714294</v>
      </c>
      <c r="P83" s="225">
        <f t="shared" si="0"/>
        <v>926.55714285714294</v>
      </c>
      <c r="Q83" s="225">
        <f t="shared" si="0"/>
        <v>926.55714285714294</v>
      </c>
      <c r="R83" s="225">
        <f t="shared" si="0"/>
        <v>926.55714285714294</v>
      </c>
      <c r="S83" s="225">
        <f>'Пр. 2 к пп.4'!$G61</f>
        <v>19457.7</v>
      </c>
      <c r="T83" s="225">
        <f>'Пр. 2 к пп.4'!$G62</f>
        <v>19457.7</v>
      </c>
      <c r="U83" s="225">
        <f>'Пр. 2 к пп.4'!$G63</f>
        <v>19457.7</v>
      </c>
      <c r="V83" s="225">
        <f>'Пр. 2 к пп.4'!$G64</f>
        <v>19457.7</v>
      </c>
      <c r="W83" s="225">
        <f>'Пр. 2 к пп.4'!$G65</f>
        <v>19457.7</v>
      </c>
      <c r="X83" s="225">
        <f>'Пр. 2 к пп.4'!$G66</f>
        <v>19457.7</v>
      </c>
      <c r="Y83" s="225">
        <f>'Пр. 2 к пп.4'!$G67</f>
        <v>19457.7</v>
      </c>
      <c r="Z83" s="235"/>
      <c r="AA83" s="233"/>
      <c r="AB83" s="233"/>
      <c r="AC83" s="234"/>
      <c r="AD83" s="234"/>
      <c r="AE83" s="234"/>
    </row>
    <row r="84" spans="1:31" ht="15.6" x14ac:dyDescent="0.3">
      <c r="A84" s="228" t="s">
        <v>113</v>
      </c>
      <c r="B84" s="358" t="s">
        <v>604</v>
      </c>
      <c r="C84" s="496"/>
      <c r="D84" s="496"/>
      <c r="E84" s="496"/>
      <c r="F84" s="496"/>
      <c r="G84" s="496"/>
      <c r="H84" s="496"/>
      <c r="I84" s="496"/>
      <c r="J84" s="496"/>
      <c r="K84" s="496"/>
      <c r="L84" s="496"/>
      <c r="M84" s="496"/>
      <c r="N84" s="496"/>
      <c r="O84" s="496"/>
      <c r="P84" s="496"/>
      <c r="Q84" s="496"/>
      <c r="R84" s="496"/>
      <c r="S84" s="496"/>
      <c r="T84" s="496"/>
      <c r="U84" s="496"/>
      <c r="V84" s="496"/>
      <c r="W84" s="496"/>
      <c r="X84" s="496"/>
      <c r="Y84" s="359"/>
      <c r="Z84" s="220"/>
      <c r="AA84" s="220"/>
      <c r="AB84" s="220"/>
      <c r="AC84" s="220"/>
      <c r="AD84" s="220"/>
      <c r="AE84" s="220"/>
    </row>
    <row r="85" spans="1:31" ht="103.5" customHeight="1" x14ac:dyDescent="0.3">
      <c r="A85" s="353" t="s">
        <v>167</v>
      </c>
      <c r="B85" s="349" t="s">
        <v>534</v>
      </c>
      <c r="C85" s="349"/>
      <c r="D85" s="161" t="s">
        <v>410</v>
      </c>
      <c r="E85" s="229" t="str">
        <f>'Пр. 1 к пп.4'!G22</f>
        <v>не менее 570</v>
      </c>
      <c r="F85" s="229" t="str">
        <f>'Пр. 1 к пп.4'!I22</f>
        <v>не менее 570</v>
      </c>
      <c r="G85" s="229" t="str">
        <f>'Пр. 1 к пп.4'!K22</f>
        <v>не менее 570</v>
      </c>
      <c r="H85" s="229" t="str">
        <f>'Пр. 1 к пп.4'!M22</f>
        <v>не менее 570</v>
      </c>
      <c r="I85" s="229" t="str">
        <f>'Пр. 1 к пп.4'!O22</f>
        <v>не менее 570</v>
      </c>
      <c r="J85" s="229" t="str">
        <f>'Пр. 1 к пп.4'!Q22</f>
        <v>не менее 570</v>
      </c>
      <c r="K85" s="229" t="str">
        <f>'Пр. 1 к пп.4'!S22</f>
        <v>не менее 570</v>
      </c>
      <c r="L85" s="225">
        <f>S85/570</f>
        <v>42.457368421052635</v>
      </c>
      <c r="M85" s="225">
        <f t="shared" ref="M85:R85" si="1">T85/570</f>
        <v>42.457368421052635</v>
      </c>
      <c r="N85" s="225">
        <f t="shared" si="1"/>
        <v>42.457368421052635</v>
      </c>
      <c r="O85" s="225">
        <f t="shared" si="1"/>
        <v>39.138245614035093</v>
      </c>
      <c r="P85" s="225">
        <f t="shared" si="1"/>
        <v>39.138245614035093</v>
      </c>
      <c r="Q85" s="225">
        <f t="shared" si="1"/>
        <v>39.138245614035093</v>
      </c>
      <c r="R85" s="225">
        <f t="shared" si="1"/>
        <v>39.138245614035093</v>
      </c>
      <c r="S85" s="225">
        <f>'Пр. 2 к пп.4'!$G78</f>
        <v>24200.7</v>
      </c>
      <c r="T85" s="225">
        <f>'Пр. 2 к пп.4'!$G79</f>
        <v>24200.7</v>
      </c>
      <c r="U85" s="225">
        <f>'Пр. 2 к пп.4'!$G80</f>
        <v>24200.7</v>
      </c>
      <c r="V85" s="225">
        <f>'Пр. 2 к пп.4'!$G81</f>
        <v>22308.800000000003</v>
      </c>
      <c r="W85" s="225">
        <f>'Пр. 2 к пп.4'!$G82</f>
        <v>22308.800000000003</v>
      </c>
      <c r="X85" s="225">
        <f>'Пр. 2 к пп.4'!$G83</f>
        <v>22308.800000000003</v>
      </c>
      <c r="Y85" s="225">
        <f>'Пр. 2 к пп.4'!$G84</f>
        <v>22308.800000000003</v>
      </c>
      <c r="Z85" s="235"/>
      <c r="AA85" s="233"/>
      <c r="AB85" s="233"/>
      <c r="AC85" s="234"/>
      <c r="AD85" s="234"/>
      <c r="AE85" s="234"/>
    </row>
    <row r="86" spans="1:31" s="157" customFormat="1" ht="103.5" customHeight="1" x14ac:dyDescent="0.3">
      <c r="A86" s="354"/>
      <c r="B86" s="349" t="s">
        <v>795</v>
      </c>
      <c r="C86" s="349"/>
      <c r="D86" s="161" t="s">
        <v>274</v>
      </c>
      <c r="E86" s="229">
        <v>1</v>
      </c>
      <c r="F86" s="229">
        <v>1</v>
      </c>
      <c r="G86" s="229">
        <v>1</v>
      </c>
      <c r="H86" s="229">
        <v>1</v>
      </c>
      <c r="I86" s="229">
        <v>1</v>
      </c>
      <c r="J86" s="229">
        <v>1</v>
      </c>
      <c r="K86" s="229">
        <v>1</v>
      </c>
      <c r="L86" s="225">
        <f>S86/570</f>
        <v>3.8980701754385967</v>
      </c>
      <c r="M86" s="225">
        <f t="shared" ref="M86" si="2">T86/570</f>
        <v>3.8980701754385967</v>
      </c>
      <c r="N86" s="225">
        <f t="shared" ref="N86" si="3">U86/570</f>
        <v>3.8980701754385967</v>
      </c>
      <c r="O86" s="225">
        <f t="shared" ref="O86" si="4">V86/570</f>
        <v>3.8980701754385967</v>
      </c>
      <c r="P86" s="225">
        <f t="shared" ref="P86" si="5">W86/570</f>
        <v>3.8980701754385967</v>
      </c>
      <c r="Q86" s="225">
        <f t="shared" ref="Q86" si="6">X86/570</f>
        <v>3.8980701754385967</v>
      </c>
      <c r="R86" s="225">
        <f t="shared" ref="R86" si="7">Y86/570</f>
        <v>3.8980701754385967</v>
      </c>
      <c r="S86" s="225">
        <f>'Пр. 2 к пп.4'!O78</f>
        <v>2221.9</v>
      </c>
      <c r="T86" s="225">
        <f>'Пр. 2 к пп.4'!O79</f>
        <v>2221.9</v>
      </c>
      <c r="U86" s="225">
        <f>'Пр. 2 к пп.4'!O80</f>
        <v>2221.9</v>
      </c>
      <c r="V86" s="225">
        <f>'Пр. 2 к пп.4'!O81</f>
        <v>2221.9</v>
      </c>
      <c r="W86" s="225">
        <f>'Пр. 2 к пп.4'!O82</f>
        <v>2221.9</v>
      </c>
      <c r="X86" s="225">
        <f>'Пр. 2 к пп.4'!O83</f>
        <v>2221.9</v>
      </c>
      <c r="Y86" s="225">
        <f>'Пр. 2 к пп.4'!O84</f>
        <v>2221.9</v>
      </c>
      <c r="Z86" s="235"/>
      <c r="AA86" s="233"/>
      <c r="AB86" s="233"/>
      <c r="AC86" s="234"/>
      <c r="AD86" s="234"/>
      <c r="AE86" s="234"/>
    </row>
    <row r="87" spans="1:31" ht="15.6" x14ac:dyDescent="0.3">
      <c r="A87" s="228" t="s">
        <v>115</v>
      </c>
      <c r="B87" s="358" t="s">
        <v>605</v>
      </c>
      <c r="C87" s="496"/>
      <c r="D87" s="496"/>
      <c r="E87" s="496"/>
      <c r="F87" s="496"/>
      <c r="G87" s="496"/>
      <c r="H87" s="496"/>
      <c r="I87" s="496"/>
      <c r="J87" s="496"/>
      <c r="K87" s="496"/>
      <c r="L87" s="496"/>
      <c r="M87" s="496"/>
      <c r="N87" s="496"/>
      <c r="O87" s="496"/>
      <c r="P87" s="496"/>
      <c r="Q87" s="496"/>
      <c r="R87" s="496"/>
      <c r="S87" s="496"/>
      <c r="T87" s="496"/>
      <c r="U87" s="496"/>
      <c r="V87" s="496"/>
      <c r="W87" s="496"/>
      <c r="X87" s="496"/>
      <c r="Y87" s="359"/>
      <c r="Z87" s="220"/>
      <c r="AA87" s="220"/>
      <c r="AB87" s="220"/>
      <c r="AC87" s="220"/>
      <c r="AD87" s="220"/>
      <c r="AE87" s="220"/>
    </row>
    <row r="88" spans="1:31" ht="108.75" customHeight="1" x14ac:dyDescent="0.3">
      <c r="A88" s="228" t="s">
        <v>175</v>
      </c>
      <c r="B88" s="349" t="s">
        <v>535</v>
      </c>
      <c r="C88" s="349"/>
      <c r="D88" s="161" t="s">
        <v>273</v>
      </c>
      <c r="E88" s="229">
        <f>'Пр. 1 к пп.4'!G23</f>
        <v>1000</v>
      </c>
      <c r="F88" s="229">
        <f>'Пр. 1 к пп.4'!I23</f>
        <v>1000</v>
      </c>
      <c r="G88" s="229">
        <f>'Пр. 1 к пп.4'!K23</f>
        <v>1000</v>
      </c>
      <c r="H88" s="229">
        <f>'Пр. 1 к пп.4'!M23</f>
        <v>1000</v>
      </c>
      <c r="I88" s="229">
        <f>'Пр. 1 к пп.4'!O23</f>
        <v>1000</v>
      </c>
      <c r="J88" s="229">
        <f>'Пр. 1 к пп.4'!Q23</f>
        <v>1000</v>
      </c>
      <c r="K88" s="229">
        <f>'Пр. 1 к пп.4'!S23</f>
        <v>1000</v>
      </c>
      <c r="L88" s="225">
        <f t="shared" ref="L88:L90" si="8">S88/E88</f>
        <v>13.7478</v>
      </c>
      <c r="M88" s="225">
        <f t="shared" si="0"/>
        <v>13.7478</v>
      </c>
      <c r="N88" s="225">
        <f t="shared" si="0"/>
        <v>13.7478</v>
      </c>
      <c r="O88" s="225">
        <f t="shared" si="0"/>
        <v>13.7478</v>
      </c>
      <c r="P88" s="225">
        <f t="shared" si="0"/>
        <v>13.7478</v>
      </c>
      <c r="Q88" s="225">
        <f t="shared" si="0"/>
        <v>13.7478</v>
      </c>
      <c r="R88" s="225">
        <f t="shared" si="0"/>
        <v>13.7478</v>
      </c>
      <c r="S88" s="225">
        <f>'Пр. 2 к пп.4'!$G86</f>
        <v>13747.8</v>
      </c>
      <c r="T88" s="225">
        <f>'Пр. 2 к пп.4'!$G87</f>
        <v>13747.8</v>
      </c>
      <c r="U88" s="225">
        <f>'Пр. 2 к пп.4'!$G88</f>
        <v>13747.8</v>
      </c>
      <c r="V88" s="225">
        <f>'Пр. 2 к пп.4'!$G89</f>
        <v>13747.8</v>
      </c>
      <c r="W88" s="225">
        <f>'Пр. 2 к пп.4'!$G90</f>
        <v>13747.8</v>
      </c>
      <c r="X88" s="225">
        <f>'Пр. 2 к пп.4'!$G91</f>
        <v>13747.8</v>
      </c>
      <c r="Y88" s="225">
        <f>'Пр. 2 к пп.4'!$G92</f>
        <v>13747.8</v>
      </c>
      <c r="Z88" s="226"/>
      <c r="AA88" s="233"/>
      <c r="AB88" s="233"/>
      <c r="AC88" s="234"/>
      <c r="AD88" s="234"/>
      <c r="AE88" s="234"/>
    </row>
    <row r="89" spans="1:31" ht="15.6" x14ac:dyDescent="0.3">
      <c r="A89" s="228" t="s">
        <v>118</v>
      </c>
      <c r="B89" s="358" t="s">
        <v>606</v>
      </c>
      <c r="C89" s="496"/>
      <c r="D89" s="496"/>
      <c r="E89" s="496"/>
      <c r="F89" s="496"/>
      <c r="G89" s="496"/>
      <c r="H89" s="496"/>
      <c r="I89" s="496"/>
      <c r="J89" s="496"/>
      <c r="K89" s="496"/>
      <c r="L89" s="496"/>
      <c r="M89" s="496"/>
      <c r="N89" s="496"/>
      <c r="O89" s="496"/>
      <c r="P89" s="496"/>
      <c r="Q89" s="496"/>
      <c r="R89" s="496"/>
      <c r="S89" s="496"/>
      <c r="T89" s="496"/>
      <c r="U89" s="496"/>
      <c r="V89" s="496"/>
      <c r="W89" s="496"/>
      <c r="X89" s="496"/>
      <c r="Y89" s="359"/>
      <c r="Z89" s="220"/>
      <c r="AA89" s="220"/>
      <c r="AB89" s="220"/>
      <c r="AC89" s="220"/>
      <c r="AD89" s="220"/>
      <c r="AE89" s="220"/>
    </row>
    <row r="90" spans="1:31" ht="95.25" customHeight="1" x14ac:dyDescent="0.3">
      <c r="A90" s="353" t="s">
        <v>229</v>
      </c>
      <c r="B90" s="349" t="s">
        <v>536</v>
      </c>
      <c r="C90" s="349"/>
      <c r="D90" s="161" t="s">
        <v>274</v>
      </c>
      <c r="E90" s="229">
        <f>'Пр. 1 к пп.4'!G13</f>
        <v>145</v>
      </c>
      <c r="F90" s="229">
        <f>'Пр. 1 к пп.4'!I13</f>
        <v>145</v>
      </c>
      <c r="G90" s="229">
        <f>'Пр. 1 к пп.4'!K13</f>
        <v>145</v>
      </c>
      <c r="H90" s="229">
        <f>'Пр. 1 к пп.4'!M13</f>
        <v>145</v>
      </c>
      <c r="I90" s="229">
        <f>'Пр. 1 к пп.4'!O13</f>
        <v>145</v>
      </c>
      <c r="J90" s="229">
        <f>'Пр. 1 к пп.4'!Q13</f>
        <v>145</v>
      </c>
      <c r="K90" s="229">
        <f>'Пр. 1 к пп.4'!S13</f>
        <v>145</v>
      </c>
      <c r="L90" s="225">
        <f t="shared" si="8"/>
        <v>1376.2924137931036</v>
      </c>
      <c r="M90" s="225">
        <f t="shared" si="0"/>
        <v>1376.2924137931036</v>
      </c>
      <c r="N90" s="225">
        <f t="shared" si="0"/>
        <v>1376.2924137931036</v>
      </c>
      <c r="O90" s="225">
        <f t="shared" si="0"/>
        <v>1347.864827586207</v>
      </c>
      <c r="P90" s="225">
        <f t="shared" si="0"/>
        <v>1347.864827586207</v>
      </c>
      <c r="Q90" s="225">
        <f t="shared" si="0"/>
        <v>1347.864827586207</v>
      </c>
      <c r="R90" s="225">
        <f t="shared" si="0"/>
        <v>1347.864827586207</v>
      </c>
      <c r="S90" s="225">
        <f>'Пр. 2 к пп.4'!$G111</f>
        <v>199562.40000000002</v>
      </c>
      <c r="T90" s="225">
        <f>'Пр. 2 к пп.4'!$G112</f>
        <v>199562.40000000002</v>
      </c>
      <c r="U90" s="225">
        <f>'Пр. 2 к пп.4'!$G113</f>
        <v>199562.40000000002</v>
      </c>
      <c r="V90" s="225">
        <f>'Пр. 2 к пп.4'!$G114</f>
        <v>195440.40000000002</v>
      </c>
      <c r="W90" s="225">
        <f>'Пр. 2 к пп.4'!$G115</f>
        <v>195440.40000000002</v>
      </c>
      <c r="X90" s="225">
        <f>'Пр. 2 к пп.4'!$G116</f>
        <v>195440.40000000002</v>
      </c>
      <c r="Y90" s="225">
        <f>'Пр. 2 к пп.4'!$G117</f>
        <v>195440.40000000002</v>
      </c>
      <c r="Z90" s="226"/>
      <c r="AA90" s="233"/>
      <c r="AB90" s="233"/>
      <c r="AC90" s="234"/>
      <c r="AD90" s="234"/>
      <c r="AE90" s="234"/>
    </row>
    <row r="91" spans="1:31" s="157" customFormat="1" ht="95.25" customHeight="1" x14ac:dyDescent="0.3">
      <c r="A91" s="354"/>
      <c r="B91" s="349" t="s">
        <v>795</v>
      </c>
      <c r="C91" s="349"/>
      <c r="D91" s="161" t="s">
        <v>274</v>
      </c>
      <c r="E91" s="229">
        <v>3</v>
      </c>
      <c r="F91" s="229">
        <v>3</v>
      </c>
      <c r="G91" s="229">
        <v>3</v>
      </c>
      <c r="H91" s="229">
        <v>3</v>
      </c>
      <c r="I91" s="229">
        <v>3</v>
      </c>
      <c r="J91" s="229">
        <v>3</v>
      </c>
      <c r="K91" s="229">
        <v>3</v>
      </c>
      <c r="L91" s="225">
        <f t="shared" ref="L91" si="9">S91/E91</f>
        <v>3261.0666666666671</v>
      </c>
      <c r="M91" s="225">
        <f t="shared" ref="M91" si="10">T91/F91</f>
        <v>3261.0666666666671</v>
      </c>
      <c r="N91" s="225">
        <f t="shared" ref="N91" si="11">U91/G91</f>
        <v>3261.0666666666671</v>
      </c>
      <c r="O91" s="225">
        <f t="shared" ref="O91" si="12">V91/H91</f>
        <v>3261.0666666666671</v>
      </c>
      <c r="P91" s="225">
        <f t="shared" ref="P91" si="13">W91/I91</f>
        <v>3261.0666666666671</v>
      </c>
      <c r="Q91" s="225">
        <f t="shared" ref="Q91" si="14">X91/J91</f>
        <v>3261.0666666666671</v>
      </c>
      <c r="R91" s="225">
        <f t="shared" ref="R91" si="15">Y91/K91</f>
        <v>3261.0666666666671</v>
      </c>
      <c r="S91" s="225">
        <f>'Пр. 2 к пп.4'!O103</f>
        <v>9783.2000000000007</v>
      </c>
      <c r="T91" s="225">
        <f>'Пр. 2 к пп.4'!O104</f>
        <v>9783.2000000000007</v>
      </c>
      <c r="U91" s="225">
        <f>'Пр. 2 к пп.4'!O105</f>
        <v>9783.2000000000007</v>
      </c>
      <c r="V91" s="225">
        <f>'Пр. 2 к пп.4'!O106</f>
        <v>9783.2000000000007</v>
      </c>
      <c r="W91" s="225">
        <f>'Пр. 2 к пп.4'!O107</f>
        <v>9783.2000000000007</v>
      </c>
      <c r="X91" s="225">
        <f>'Пр. 2 к пп.4'!O108</f>
        <v>9783.2000000000007</v>
      </c>
      <c r="Y91" s="225">
        <f>'Пр. 2 к пп.4'!O109</f>
        <v>9783.2000000000007</v>
      </c>
      <c r="Z91" s="226"/>
      <c r="AA91" s="233"/>
      <c r="AB91" s="233"/>
      <c r="AC91" s="234"/>
      <c r="AD91" s="234"/>
      <c r="AE91" s="234"/>
    </row>
    <row r="93" spans="1:31" ht="382.5" customHeight="1" x14ac:dyDescent="0.3">
      <c r="A93" s="338" t="s">
        <v>649</v>
      </c>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row>
    <row r="94" spans="1:31" ht="22.5" customHeight="1" x14ac:dyDescent="0.3">
      <c r="A94" s="537" t="s">
        <v>176</v>
      </c>
      <c r="B94" s="537"/>
      <c r="C94" s="537"/>
      <c r="D94" s="537"/>
      <c r="E94" s="537"/>
      <c r="F94" s="537"/>
      <c r="G94" s="537"/>
      <c r="H94" s="537"/>
      <c r="I94" s="537"/>
      <c r="J94" s="537"/>
      <c r="K94" s="537"/>
      <c r="L94" s="537"/>
      <c r="M94" s="537"/>
      <c r="N94" s="537"/>
      <c r="O94" s="537"/>
      <c r="P94" s="537"/>
      <c r="Q94" s="537"/>
      <c r="R94" s="537"/>
      <c r="S94" s="537"/>
      <c r="T94" s="537"/>
      <c r="U94" s="537"/>
      <c r="V94" s="537"/>
      <c r="W94" s="537"/>
      <c r="X94" s="537"/>
      <c r="Y94" s="537"/>
      <c r="Z94" s="537"/>
      <c r="AA94" s="537"/>
      <c r="AB94" s="537"/>
      <c r="AC94" s="537"/>
      <c r="AD94" s="537"/>
      <c r="AE94" s="537"/>
    </row>
    <row r="95" spans="1:31" ht="240" customHeight="1" x14ac:dyDescent="0.3">
      <c r="A95" s="538" t="s">
        <v>822</v>
      </c>
      <c r="B95" s="539"/>
      <c r="C95" s="539"/>
      <c r="D95" s="539"/>
      <c r="E95" s="539"/>
      <c r="F95" s="539"/>
      <c r="G95" s="539"/>
      <c r="H95" s="539"/>
      <c r="I95" s="539"/>
      <c r="J95" s="539"/>
      <c r="K95" s="539"/>
      <c r="L95" s="539"/>
      <c r="M95" s="539"/>
      <c r="N95" s="539"/>
      <c r="O95" s="539"/>
      <c r="P95" s="539"/>
      <c r="Q95" s="539"/>
      <c r="R95" s="539"/>
      <c r="S95" s="539"/>
      <c r="T95" s="539"/>
      <c r="U95" s="539"/>
      <c r="V95" s="539"/>
      <c r="W95" s="539"/>
      <c r="X95" s="539"/>
      <c r="Y95" s="539"/>
      <c r="Z95" s="539"/>
      <c r="AA95" s="539"/>
      <c r="AB95" s="539"/>
      <c r="AC95" s="539"/>
      <c r="AD95" s="539"/>
      <c r="AE95" s="539"/>
    </row>
  </sheetData>
  <mergeCells count="376">
    <mergeCell ref="A77:A78"/>
    <mergeCell ref="B77:C78"/>
    <mergeCell ref="D77:K77"/>
    <mergeCell ref="L77:R77"/>
    <mergeCell ref="S77:Y77"/>
    <mergeCell ref="B79:Y79"/>
    <mergeCell ref="B90:C90"/>
    <mergeCell ref="A93:AE93"/>
    <mergeCell ref="A94:AE94"/>
    <mergeCell ref="B86:C86"/>
    <mergeCell ref="B91:C91"/>
    <mergeCell ref="A85:A86"/>
    <mergeCell ref="A90:A91"/>
    <mergeCell ref="A95:AE95"/>
    <mergeCell ref="B80:C80"/>
    <mergeCell ref="B81:C81"/>
    <mergeCell ref="B82:C82"/>
    <mergeCell ref="B83:C83"/>
    <mergeCell ref="B85:C85"/>
    <mergeCell ref="B88:C88"/>
    <mergeCell ref="B84:Y84"/>
    <mergeCell ref="B87:Y87"/>
    <mergeCell ref="B89:Y89"/>
    <mergeCell ref="A50:AE50"/>
    <mergeCell ref="A71:AE71"/>
    <mergeCell ref="A72:AE72"/>
    <mergeCell ref="A73:AE73"/>
    <mergeCell ref="A74:AE74"/>
    <mergeCell ref="A76:AE76"/>
    <mergeCell ref="A51:AE51"/>
    <mergeCell ref="B52:Z52"/>
    <mergeCell ref="B53:B54"/>
    <mergeCell ref="C53:E53"/>
    <mergeCell ref="F53:H53"/>
    <mergeCell ref="I53:K53"/>
    <mergeCell ref="L53:N53"/>
    <mergeCell ref="O53:Q53"/>
    <mergeCell ref="R53:T53"/>
    <mergeCell ref="U53:W53"/>
    <mergeCell ref="X53:Z53"/>
    <mergeCell ref="U64:W64"/>
    <mergeCell ref="A46:B46"/>
    <mergeCell ref="C46:AE46"/>
    <mergeCell ref="A49:AE49"/>
    <mergeCell ref="A42:B43"/>
    <mergeCell ref="C42:AE42"/>
    <mergeCell ref="C43:AE43"/>
    <mergeCell ref="A44:B44"/>
    <mergeCell ref="C44:AE44"/>
    <mergeCell ref="A45:B45"/>
    <mergeCell ref="C45:AE45"/>
    <mergeCell ref="A47:AE48"/>
    <mergeCell ref="AB40:AC40"/>
    <mergeCell ref="AD40:AE40"/>
    <mergeCell ref="A41:B41"/>
    <mergeCell ref="C41:AE41"/>
    <mergeCell ref="V39:X39"/>
    <mergeCell ref="Y39:AA39"/>
    <mergeCell ref="AB39:AC39"/>
    <mergeCell ref="AD39:AE39"/>
    <mergeCell ref="C40:G40"/>
    <mergeCell ref="H40:J40"/>
    <mergeCell ref="K40:M40"/>
    <mergeCell ref="N40:O40"/>
    <mergeCell ref="P40:Q40"/>
    <mergeCell ref="R40:S40"/>
    <mergeCell ref="A31:B40"/>
    <mergeCell ref="C39:G39"/>
    <mergeCell ref="H39:J39"/>
    <mergeCell ref="K39:M39"/>
    <mergeCell ref="N39:O39"/>
    <mergeCell ref="P39:Q39"/>
    <mergeCell ref="R39:S39"/>
    <mergeCell ref="T39:U39"/>
    <mergeCell ref="T40:U40"/>
    <mergeCell ref="V40:X40"/>
    <mergeCell ref="AD37:AE37"/>
    <mergeCell ref="C38:G38"/>
    <mergeCell ref="H38:J38"/>
    <mergeCell ref="K38:M38"/>
    <mergeCell ref="N38:O38"/>
    <mergeCell ref="P38:Q38"/>
    <mergeCell ref="R38:S38"/>
    <mergeCell ref="T38:U38"/>
    <mergeCell ref="V38:X38"/>
    <mergeCell ref="Y38:AA38"/>
    <mergeCell ref="AB38:AC38"/>
    <mergeCell ref="AD38:AE38"/>
    <mergeCell ref="C37:G37"/>
    <mergeCell ref="H37:J37"/>
    <mergeCell ref="K37:M37"/>
    <mergeCell ref="N37:O37"/>
    <mergeCell ref="P37:Q37"/>
    <mergeCell ref="R37:S37"/>
    <mergeCell ref="T37:U37"/>
    <mergeCell ref="V37:X37"/>
    <mergeCell ref="Y37:AA37"/>
    <mergeCell ref="Y40:AA40"/>
    <mergeCell ref="AB35:AC35"/>
    <mergeCell ref="AD35:AE35"/>
    <mergeCell ref="C36:G36"/>
    <mergeCell ref="H36:J36"/>
    <mergeCell ref="K36:M36"/>
    <mergeCell ref="N36:O36"/>
    <mergeCell ref="P36:Q36"/>
    <mergeCell ref="R36:S36"/>
    <mergeCell ref="T36:U36"/>
    <mergeCell ref="V36:X36"/>
    <mergeCell ref="Y36:AA36"/>
    <mergeCell ref="AB36:AC36"/>
    <mergeCell ref="AD36:AE36"/>
    <mergeCell ref="C35:G35"/>
    <mergeCell ref="H35:J35"/>
    <mergeCell ref="K35:M35"/>
    <mergeCell ref="N35:O35"/>
    <mergeCell ref="P35:Q35"/>
    <mergeCell ref="R35:S35"/>
    <mergeCell ref="T35:U35"/>
    <mergeCell ref="V35:X35"/>
    <mergeCell ref="Y35:AA35"/>
    <mergeCell ref="AB37:AC37"/>
    <mergeCell ref="C31:G32"/>
    <mergeCell ref="AB33:AC33"/>
    <mergeCell ref="AD33:AE33"/>
    <mergeCell ref="C34:G34"/>
    <mergeCell ref="H34:J34"/>
    <mergeCell ref="K34:M34"/>
    <mergeCell ref="N34:O34"/>
    <mergeCell ref="P34:Q34"/>
    <mergeCell ref="R34:S34"/>
    <mergeCell ref="T34:U34"/>
    <mergeCell ref="V34:X34"/>
    <mergeCell ref="Y34:AA34"/>
    <mergeCell ref="AB34:AC34"/>
    <mergeCell ref="AD34:AE34"/>
    <mergeCell ref="C33:G33"/>
    <mergeCell ref="H33:J33"/>
    <mergeCell ref="K33:M33"/>
    <mergeCell ref="N33:O33"/>
    <mergeCell ref="P33:Q33"/>
    <mergeCell ref="R33:S33"/>
    <mergeCell ref="T33:U33"/>
    <mergeCell ref="V33:X33"/>
    <mergeCell ref="Y33:AA33"/>
    <mergeCell ref="AB31:AE31"/>
    <mergeCell ref="H31:M31"/>
    <mergeCell ref="N31:Q31"/>
    <mergeCell ref="R31:U31"/>
    <mergeCell ref="V31:AA31"/>
    <mergeCell ref="AD32:AE32"/>
    <mergeCell ref="T30:U30"/>
    <mergeCell ref="V30:W30"/>
    <mergeCell ref="X30:Y30"/>
    <mergeCell ref="Z30:AA30"/>
    <mergeCell ref="AB30:AC30"/>
    <mergeCell ref="AD30:AE30"/>
    <mergeCell ref="H32:J32"/>
    <mergeCell ref="K32:M32"/>
    <mergeCell ref="N32:O32"/>
    <mergeCell ref="P32:Q32"/>
    <mergeCell ref="R32:S32"/>
    <mergeCell ref="T32:U32"/>
    <mergeCell ref="V32:X32"/>
    <mergeCell ref="Y32:AA32"/>
    <mergeCell ref="AB32:AC32"/>
    <mergeCell ref="A29:AE29"/>
    <mergeCell ref="A30:B30"/>
    <mergeCell ref="D30:E30"/>
    <mergeCell ref="F30:G30"/>
    <mergeCell ref="H30:I30"/>
    <mergeCell ref="J30:K30"/>
    <mergeCell ref="L30:M30"/>
    <mergeCell ref="N30:O30"/>
    <mergeCell ref="P30:Q30"/>
    <mergeCell ref="R30:S30"/>
    <mergeCell ref="T28:U28"/>
    <mergeCell ref="V28:W28"/>
    <mergeCell ref="X28:Y28"/>
    <mergeCell ref="Z28:AA28"/>
    <mergeCell ref="AB28:AC28"/>
    <mergeCell ref="AD28:AE28"/>
    <mergeCell ref="AD27:AE27"/>
    <mergeCell ref="A28:B28"/>
    <mergeCell ref="D28:E28"/>
    <mergeCell ref="F28:G28"/>
    <mergeCell ref="H28:I28"/>
    <mergeCell ref="J28:K28"/>
    <mergeCell ref="L28:M28"/>
    <mergeCell ref="N28:O28"/>
    <mergeCell ref="P28:Q28"/>
    <mergeCell ref="R28:S28"/>
    <mergeCell ref="R27:S27"/>
    <mergeCell ref="T27:U27"/>
    <mergeCell ref="V27:W27"/>
    <mergeCell ref="X27:Y27"/>
    <mergeCell ref="Z27:AA27"/>
    <mergeCell ref="AB27:AC27"/>
    <mergeCell ref="A27:B27"/>
    <mergeCell ref="D27:E27"/>
    <mergeCell ref="F27:G27"/>
    <mergeCell ref="H27:I27"/>
    <mergeCell ref="J27:K27"/>
    <mergeCell ref="L27:M27"/>
    <mergeCell ref="N27:O27"/>
    <mergeCell ref="P27:Q27"/>
    <mergeCell ref="P26:Q26"/>
    <mergeCell ref="A25:AE25"/>
    <mergeCell ref="A26:B26"/>
    <mergeCell ref="D26:E26"/>
    <mergeCell ref="F26:G26"/>
    <mergeCell ref="H26:I26"/>
    <mergeCell ref="J26:K26"/>
    <mergeCell ref="L26:M26"/>
    <mergeCell ref="N26:O26"/>
    <mergeCell ref="P24:Q24"/>
    <mergeCell ref="R24:S24"/>
    <mergeCell ref="T24:U24"/>
    <mergeCell ref="V24:W24"/>
    <mergeCell ref="X24:Y24"/>
    <mergeCell ref="Z24:AA24"/>
    <mergeCell ref="AB26:AC26"/>
    <mergeCell ref="AD26:AE26"/>
    <mergeCell ref="R26:S26"/>
    <mergeCell ref="T26:U26"/>
    <mergeCell ref="V26:W26"/>
    <mergeCell ref="X26:Y26"/>
    <mergeCell ref="Z26:AA26"/>
    <mergeCell ref="Z23:AA23"/>
    <mergeCell ref="AB23:AC23"/>
    <mergeCell ref="AD23:AE23"/>
    <mergeCell ref="A24:B24"/>
    <mergeCell ref="D24:E24"/>
    <mergeCell ref="F24:G24"/>
    <mergeCell ref="H24:I24"/>
    <mergeCell ref="J24:K24"/>
    <mergeCell ref="L24:M24"/>
    <mergeCell ref="N24:O24"/>
    <mergeCell ref="N23:O23"/>
    <mergeCell ref="P23:Q23"/>
    <mergeCell ref="R23:S23"/>
    <mergeCell ref="T23:U23"/>
    <mergeCell ref="V23:W23"/>
    <mergeCell ref="X23:Y23"/>
    <mergeCell ref="A23:B23"/>
    <mergeCell ref="D23:E23"/>
    <mergeCell ref="F23:G23"/>
    <mergeCell ref="H23:I23"/>
    <mergeCell ref="J23:K23"/>
    <mergeCell ref="L23:M23"/>
    <mergeCell ref="AB24:AC24"/>
    <mergeCell ref="AD24:AE24"/>
    <mergeCell ref="A22:AE22"/>
    <mergeCell ref="AB20:AE20"/>
    <mergeCell ref="D21:E21"/>
    <mergeCell ref="F21:G21"/>
    <mergeCell ref="H21:I21"/>
    <mergeCell ref="J21:K21"/>
    <mergeCell ref="L21:M21"/>
    <mergeCell ref="N21:O21"/>
    <mergeCell ref="P21:Q21"/>
    <mergeCell ref="R21:S21"/>
    <mergeCell ref="T21:U21"/>
    <mergeCell ref="A20:B21"/>
    <mergeCell ref="C20:C21"/>
    <mergeCell ref="D20:G20"/>
    <mergeCell ref="H20:K20"/>
    <mergeCell ref="L20:O20"/>
    <mergeCell ref="P20:S20"/>
    <mergeCell ref="T20:W20"/>
    <mergeCell ref="X20:AA20"/>
    <mergeCell ref="T19:U19"/>
    <mergeCell ref="V19:W19"/>
    <mergeCell ref="X19:Y19"/>
    <mergeCell ref="Z19:AA19"/>
    <mergeCell ref="V21:W21"/>
    <mergeCell ref="X21:Y21"/>
    <mergeCell ref="Z21:AA21"/>
    <mergeCell ref="AB21:AC21"/>
    <mergeCell ref="AD21:AE21"/>
    <mergeCell ref="AD18:AE18"/>
    <mergeCell ref="A19:B19"/>
    <mergeCell ref="D19:E19"/>
    <mergeCell ref="F19:G19"/>
    <mergeCell ref="H19:I19"/>
    <mergeCell ref="J19:K19"/>
    <mergeCell ref="L19:M19"/>
    <mergeCell ref="N19:O19"/>
    <mergeCell ref="N18:O18"/>
    <mergeCell ref="P18:Q18"/>
    <mergeCell ref="R18:S18"/>
    <mergeCell ref="T18:U18"/>
    <mergeCell ref="V18:W18"/>
    <mergeCell ref="X18:Y18"/>
    <mergeCell ref="A18:B18"/>
    <mergeCell ref="D18:E18"/>
    <mergeCell ref="F18:G18"/>
    <mergeCell ref="H18:I18"/>
    <mergeCell ref="J18:K18"/>
    <mergeCell ref="L18:M18"/>
    <mergeCell ref="AB19:AC19"/>
    <mergeCell ref="AD19:AE19"/>
    <mergeCell ref="P19:Q19"/>
    <mergeCell ref="R19:S19"/>
    <mergeCell ref="A17:B17"/>
    <mergeCell ref="D17:E17"/>
    <mergeCell ref="F17:G17"/>
    <mergeCell ref="H17:I17"/>
    <mergeCell ref="J17:K17"/>
    <mergeCell ref="L17:M17"/>
    <mergeCell ref="N17:O17"/>
    <mergeCell ref="Z18:AA18"/>
    <mergeCell ref="AB18:AC18"/>
    <mergeCell ref="AD16:AE16"/>
    <mergeCell ref="T16:U16"/>
    <mergeCell ref="V16:W16"/>
    <mergeCell ref="X16:Y16"/>
    <mergeCell ref="Z16:AA16"/>
    <mergeCell ref="AB16:AC16"/>
    <mergeCell ref="A15:AE15"/>
    <mergeCell ref="A16:B16"/>
    <mergeCell ref="D16:E16"/>
    <mergeCell ref="F16:G16"/>
    <mergeCell ref="H16:I16"/>
    <mergeCell ref="J16:K16"/>
    <mergeCell ref="L16:M16"/>
    <mergeCell ref="N16:O16"/>
    <mergeCell ref="P16:Q16"/>
    <mergeCell ref="R16:S16"/>
    <mergeCell ref="X14:Y14"/>
    <mergeCell ref="Z14:AA14"/>
    <mergeCell ref="AB14:AC14"/>
    <mergeCell ref="A7:B7"/>
    <mergeCell ref="T17:U17"/>
    <mergeCell ref="V17:W17"/>
    <mergeCell ref="X17:Y17"/>
    <mergeCell ref="Z17:AA17"/>
    <mergeCell ref="AB17:AC17"/>
    <mergeCell ref="P17:Q17"/>
    <mergeCell ref="R17:S17"/>
    <mergeCell ref="A13:B14"/>
    <mergeCell ref="C13:C14"/>
    <mergeCell ref="D13:G13"/>
    <mergeCell ref="H13:K13"/>
    <mergeCell ref="L13:O13"/>
    <mergeCell ref="P13:S13"/>
    <mergeCell ref="T13:W13"/>
    <mergeCell ref="X13:AA13"/>
    <mergeCell ref="AB13:AE13"/>
    <mergeCell ref="D14:E14"/>
    <mergeCell ref="F14:G14"/>
    <mergeCell ref="H14:I14"/>
    <mergeCell ref="AD17:AE17"/>
    <mergeCell ref="J14:K14"/>
    <mergeCell ref="L14:M14"/>
    <mergeCell ref="N14:O14"/>
    <mergeCell ref="P14:Q14"/>
    <mergeCell ref="AD14:AE14"/>
    <mergeCell ref="R14:S14"/>
    <mergeCell ref="T14:U14"/>
    <mergeCell ref="A1:AE1"/>
    <mergeCell ref="A2:AE2"/>
    <mergeCell ref="A3:AE3"/>
    <mergeCell ref="A5:B5"/>
    <mergeCell ref="C5:AE5"/>
    <mergeCell ref="A6:B6"/>
    <mergeCell ref="C6:AE6"/>
    <mergeCell ref="A10:B12"/>
    <mergeCell ref="C10:AE10"/>
    <mergeCell ref="C11:AE11"/>
    <mergeCell ref="C12:AE12"/>
    <mergeCell ref="C7:AE7"/>
    <mergeCell ref="A8:B8"/>
    <mergeCell ref="C8:AE8"/>
    <mergeCell ref="A9:B9"/>
    <mergeCell ref="C9:AE9"/>
    <mergeCell ref="V14:W14"/>
  </mergeCells>
  <pageMargins left="0.7" right="0.7" top="0.75" bottom="0.75" header="0.3" footer="0.3"/>
  <pageSetup paperSize="9" scale="50" fitToHeight="0" orientation="landscape" r:id="rId1"/>
  <rowBreaks count="2" manualBreakCount="2">
    <brk id="51" max="30" man="1"/>
    <brk id="66" max="30"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G26"/>
  <sheetViews>
    <sheetView view="pageBreakPreview" topLeftCell="C1" zoomScale="98" zoomScaleNormal="80" zoomScaleSheetLayoutView="98" workbookViewId="0">
      <selection activeCell="G7" sqref="G7:H7"/>
    </sheetView>
  </sheetViews>
  <sheetFormatPr defaultRowHeight="14.4" x14ac:dyDescent="0.3"/>
  <cols>
    <col min="1" max="1" width="9.109375" style="15"/>
    <col min="2" max="2" width="46.88671875" style="2" customWidth="1"/>
    <col min="3" max="3" width="49.5546875" style="2" customWidth="1"/>
    <col min="4" max="4" width="17.5546875" style="2" customWidth="1"/>
    <col min="5" max="5" width="21.6640625" style="2" customWidth="1"/>
    <col min="6" max="6" width="14.5546875" style="2" customWidth="1"/>
    <col min="7" max="257" width="9.109375" style="2"/>
    <col min="258" max="258" width="46.88671875" style="2" customWidth="1"/>
    <col min="259" max="259" width="49.5546875" style="2" customWidth="1"/>
    <col min="260" max="260" width="17.5546875" style="2" customWidth="1"/>
    <col min="261" max="261" width="21.6640625" style="2" customWidth="1"/>
    <col min="262" max="262" width="14.5546875" style="2" customWidth="1"/>
    <col min="263" max="513" width="9.109375" style="2"/>
    <col min="514" max="514" width="46.88671875" style="2" customWidth="1"/>
    <col min="515" max="515" width="49.5546875" style="2" customWidth="1"/>
    <col min="516" max="516" width="17.5546875" style="2" customWidth="1"/>
    <col min="517" max="517" width="21.6640625" style="2" customWidth="1"/>
    <col min="518" max="518" width="14.5546875" style="2" customWidth="1"/>
    <col min="519" max="769" width="9.109375" style="2"/>
    <col min="770" max="770" width="46.88671875" style="2" customWidth="1"/>
    <col min="771" max="771" width="49.5546875" style="2" customWidth="1"/>
    <col min="772" max="772" width="17.5546875" style="2" customWidth="1"/>
    <col min="773" max="773" width="21.6640625" style="2" customWidth="1"/>
    <col min="774" max="774" width="14.5546875" style="2" customWidth="1"/>
    <col min="775" max="1025" width="9.109375" style="2"/>
    <col min="1026" max="1026" width="46.88671875" style="2" customWidth="1"/>
    <col min="1027" max="1027" width="49.5546875" style="2" customWidth="1"/>
    <col min="1028" max="1028" width="17.5546875" style="2" customWidth="1"/>
    <col min="1029" max="1029" width="21.6640625" style="2" customWidth="1"/>
    <col min="1030" max="1030" width="14.5546875" style="2" customWidth="1"/>
    <col min="1031" max="1281" width="9.109375" style="2"/>
    <col min="1282" max="1282" width="46.88671875" style="2" customWidth="1"/>
    <col min="1283" max="1283" width="49.5546875" style="2" customWidth="1"/>
    <col min="1284" max="1284" width="17.5546875" style="2" customWidth="1"/>
    <col min="1285" max="1285" width="21.6640625" style="2" customWidth="1"/>
    <col min="1286" max="1286" width="14.5546875" style="2" customWidth="1"/>
    <col min="1287" max="1537" width="9.109375" style="2"/>
    <col min="1538" max="1538" width="46.88671875" style="2" customWidth="1"/>
    <col min="1539" max="1539" width="49.5546875" style="2" customWidth="1"/>
    <col min="1540" max="1540" width="17.5546875" style="2" customWidth="1"/>
    <col min="1541" max="1541" width="21.6640625" style="2" customWidth="1"/>
    <col min="1542" max="1542" width="14.5546875" style="2" customWidth="1"/>
    <col min="1543" max="1793" width="9.109375" style="2"/>
    <col min="1794" max="1794" width="46.88671875" style="2" customWidth="1"/>
    <col min="1795" max="1795" width="49.5546875" style="2" customWidth="1"/>
    <col min="1796" max="1796" width="17.5546875" style="2" customWidth="1"/>
    <col min="1797" max="1797" width="21.6640625" style="2" customWidth="1"/>
    <col min="1798" max="1798" width="14.5546875" style="2" customWidth="1"/>
    <col min="1799" max="2049" width="9.109375" style="2"/>
    <col min="2050" max="2050" width="46.88671875" style="2" customWidth="1"/>
    <col min="2051" max="2051" width="49.5546875" style="2" customWidth="1"/>
    <col min="2052" max="2052" width="17.5546875" style="2" customWidth="1"/>
    <col min="2053" max="2053" width="21.6640625" style="2" customWidth="1"/>
    <col min="2054" max="2054" width="14.5546875" style="2" customWidth="1"/>
    <col min="2055" max="2305" width="9.109375" style="2"/>
    <col min="2306" max="2306" width="46.88671875" style="2" customWidth="1"/>
    <col min="2307" max="2307" width="49.5546875" style="2" customWidth="1"/>
    <col min="2308" max="2308" width="17.5546875" style="2" customWidth="1"/>
    <col min="2309" max="2309" width="21.6640625" style="2" customWidth="1"/>
    <col min="2310" max="2310" width="14.5546875" style="2" customWidth="1"/>
    <col min="2311" max="2561" width="9.109375" style="2"/>
    <col min="2562" max="2562" width="46.88671875" style="2" customWidth="1"/>
    <col min="2563" max="2563" width="49.5546875" style="2" customWidth="1"/>
    <col min="2564" max="2564" width="17.5546875" style="2" customWidth="1"/>
    <col min="2565" max="2565" width="21.6640625" style="2" customWidth="1"/>
    <col min="2566" max="2566" width="14.5546875" style="2" customWidth="1"/>
    <col min="2567" max="2817" width="9.109375" style="2"/>
    <col min="2818" max="2818" width="46.88671875" style="2" customWidth="1"/>
    <col min="2819" max="2819" width="49.5546875" style="2" customWidth="1"/>
    <col min="2820" max="2820" width="17.5546875" style="2" customWidth="1"/>
    <col min="2821" max="2821" width="21.6640625" style="2" customWidth="1"/>
    <col min="2822" max="2822" width="14.5546875" style="2" customWidth="1"/>
    <col min="2823" max="3073" width="9.109375" style="2"/>
    <col min="3074" max="3074" width="46.88671875" style="2" customWidth="1"/>
    <col min="3075" max="3075" width="49.5546875" style="2" customWidth="1"/>
    <col min="3076" max="3076" width="17.5546875" style="2" customWidth="1"/>
    <col min="3077" max="3077" width="21.6640625" style="2" customWidth="1"/>
    <col min="3078" max="3078" width="14.5546875" style="2" customWidth="1"/>
    <col min="3079" max="3329" width="9.109375" style="2"/>
    <col min="3330" max="3330" width="46.88671875" style="2" customWidth="1"/>
    <col min="3331" max="3331" width="49.5546875" style="2" customWidth="1"/>
    <col min="3332" max="3332" width="17.5546875" style="2" customWidth="1"/>
    <col min="3333" max="3333" width="21.6640625" style="2" customWidth="1"/>
    <col min="3334" max="3334" width="14.5546875" style="2" customWidth="1"/>
    <col min="3335" max="3585" width="9.109375" style="2"/>
    <col min="3586" max="3586" width="46.88671875" style="2" customWidth="1"/>
    <col min="3587" max="3587" width="49.5546875" style="2" customWidth="1"/>
    <col min="3588" max="3588" width="17.5546875" style="2" customWidth="1"/>
    <col min="3589" max="3589" width="21.6640625" style="2" customWidth="1"/>
    <col min="3590" max="3590" width="14.5546875" style="2" customWidth="1"/>
    <col min="3591" max="3841" width="9.109375" style="2"/>
    <col min="3842" max="3842" width="46.88671875" style="2" customWidth="1"/>
    <col min="3843" max="3843" width="49.5546875" style="2" customWidth="1"/>
    <col min="3844" max="3844" width="17.5546875" style="2" customWidth="1"/>
    <col min="3845" max="3845" width="21.6640625" style="2" customWidth="1"/>
    <col min="3846" max="3846" width="14.5546875" style="2" customWidth="1"/>
    <col min="3847" max="4097" width="9.109375" style="2"/>
    <col min="4098" max="4098" width="46.88671875" style="2" customWidth="1"/>
    <col min="4099" max="4099" width="49.5546875" style="2" customWidth="1"/>
    <col min="4100" max="4100" width="17.5546875" style="2" customWidth="1"/>
    <col min="4101" max="4101" width="21.6640625" style="2" customWidth="1"/>
    <col min="4102" max="4102" width="14.5546875" style="2" customWidth="1"/>
    <col min="4103" max="4353" width="9.109375" style="2"/>
    <col min="4354" max="4354" width="46.88671875" style="2" customWidth="1"/>
    <col min="4355" max="4355" width="49.5546875" style="2" customWidth="1"/>
    <col min="4356" max="4356" width="17.5546875" style="2" customWidth="1"/>
    <col min="4357" max="4357" width="21.6640625" style="2" customWidth="1"/>
    <col min="4358" max="4358" width="14.5546875" style="2" customWidth="1"/>
    <col min="4359" max="4609" width="9.109375" style="2"/>
    <col min="4610" max="4610" width="46.88671875" style="2" customWidth="1"/>
    <col min="4611" max="4611" width="49.5546875" style="2" customWidth="1"/>
    <col min="4612" max="4612" width="17.5546875" style="2" customWidth="1"/>
    <col min="4613" max="4613" width="21.6640625" style="2" customWidth="1"/>
    <col min="4614" max="4614" width="14.5546875" style="2" customWidth="1"/>
    <col min="4615" max="4865" width="9.109375" style="2"/>
    <col min="4866" max="4866" width="46.88671875" style="2" customWidth="1"/>
    <col min="4867" max="4867" width="49.5546875" style="2" customWidth="1"/>
    <col min="4868" max="4868" width="17.5546875" style="2" customWidth="1"/>
    <col min="4869" max="4869" width="21.6640625" style="2" customWidth="1"/>
    <col min="4870" max="4870" width="14.5546875" style="2" customWidth="1"/>
    <col min="4871" max="5121" width="9.109375" style="2"/>
    <col min="5122" max="5122" width="46.88671875" style="2" customWidth="1"/>
    <col min="5123" max="5123" width="49.5546875" style="2" customWidth="1"/>
    <col min="5124" max="5124" width="17.5546875" style="2" customWidth="1"/>
    <col min="5125" max="5125" width="21.6640625" style="2" customWidth="1"/>
    <col min="5126" max="5126" width="14.5546875" style="2" customWidth="1"/>
    <col min="5127" max="5377" width="9.109375" style="2"/>
    <col min="5378" max="5378" width="46.88671875" style="2" customWidth="1"/>
    <col min="5379" max="5379" width="49.5546875" style="2" customWidth="1"/>
    <col min="5380" max="5380" width="17.5546875" style="2" customWidth="1"/>
    <col min="5381" max="5381" width="21.6640625" style="2" customWidth="1"/>
    <col min="5382" max="5382" width="14.5546875" style="2" customWidth="1"/>
    <col min="5383" max="5633" width="9.109375" style="2"/>
    <col min="5634" max="5634" width="46.88671875" style="2" customWidth="1"/>
    <col min="5635" max="5635" width="49.5546875" style="2" customWidth="1"/>
    <col min="5636" max="5636" width="17.5546875" style="2" customWidth="1"/>
    <col min="5637" max="5637" width="21.6640625" style="2" customWidth="1"/>
    <col min="5638" max="5638" width="14.5546875" style="2" customWidth="1"/>
    <col min="5639" max="5889" width="9.109375" style="2"/>
    <col min="5890" max="5890" width="46.88671875" style="2" customWidth="1"/>
    <col min="5891" max="5891" width="49.5546875" style="2" customWidth="1"/>
    <col min="5892" max="5892" width="17.5546875" style="2" customWidth="1"/>
    <col min="5893" max="5893" width="21.6640625" style="2" customWidth="1"/>
    <col min="5894" max="5894" width="14.5546875" style="2" customWidth="1"/>
    <col min="5895" max="6145" width="9.109375" style="2"/>
    <col min="6146" max="6146" width="46.88671875" style="2" customWidth="1"/>
    <col min="6147" max="6147" width="49.5546875" style="2" customWidth="1"/>
    <col min="6148" max="6148" width="17.5546875" style="2" customWidth="1"/>
    <col min="6149" max="6149" width="21.6640625" style="2" customWidth="1"/>
    <col min="6150" max="6150" width="14.5546875" style="2" customWidth="1"/>
    <col min="6151" max="6401" width="9.109375" style="2"/>
    <col min="6402" max="6402" width="46.88671875" style="2" customWidth="1"/>
    <col min="6403" max="6403" width="49.5546875" style="2" customWidth="1"/>
    <col min="6404" max="6404" width="17.5546875" style="2" customWidth="1"/>
    <col min="6405" max="6405" width="21.6640625" style="2" customWidth="1"/>
    <col min="6406" max="6406" width="14.5546875" style="2" customWidth="1"/>
    <col min="6407" max="6657" width="9.109375" style="2"/>
    <col min="6658" max="6658" width="46.88671875" style="2" customWidth="1"/>
    <col min="6659" max="6659" width="49.5546875" style="2" customWidth="1"/>
    <col min="6660" max="6660" width="17.5546875" style="2" customWidth="1"/>
    <col min="6661" max="6661" width="21.6640625" style="2" customWidth="1"/>
    <col min="6662" max="6662" width="14.5546875" style="2" customWidth="1"/>
    <col min="6663" max="6913" width="9.109375" style="2"/>
    <col min="6914" max="6914" width="46.88671875" style="2" customWidth="1"/>
    <col min="6915" max="6915" width="49.5546875" style="2" customWidth="1"/>
    <col min="6916" max="6916" width="17.5546875" style="2" customWidth="1"/>
    <col min="6917" max="6917" width="21.6640625" style="2" customWidth="1"/>
    <col min="6918" max="6918" width="14.5546875" style="2" customWidth="1"/>
    <col min="6919" max="7169" width="9.109375" style="2"/>
    <col min="7170" max="7170" width="46.88671875" style="2" customWidth="1"/>
    <col min="7171" max="7171" width="49.5546875" style="2" customWidth="1"/>
    <col min="7172" max="7172" width="17.5546875" style="2" customWidth="1"/>
    <col min="7173" max="7173" width="21.6640625" style="2" customWidth="1"/>
    <col min="7174" max="7174" width="14.5546875" style="2" customWidth="1"/>
    <col min="7175" max="7425" width="9.109375" style="2"/>
    <col min="7426" max="7426" width="46.88671875" style="2" customWidth="1"/>
    <col min="7427" max="7427" width="49.5546875" style="2" customWidth="1"/>
    <col min="7428" max="7428" width="17.5546875" style="2" customWidth="1"/>
    <col min="7429" max="7429" width="21.6640625" style="2" customWidth="1"/>
    <col min="7430" max="7430" width="14.5546875" style="2" customWidth="1"/>
    <col min="7431" max="7681" width="9.109375" style="2"/>
    <col min="7682" max="7682" width="46.88671875" style="2" customWidth="1"/>
    <col min="7683" max="7683" width="49.5546875" style="2" customWidth="1"/>
    <col min="7684" max="7684" width="17.5546875" style="2" customWidth="1"/>
    <col min="7685" max="7685" width="21.6640625" style="2" customWidth="1"/>
    <col min="7686" max="7686" width="14.5546875" style="2" customWidth="1"/>
    <col min="7687" max="7937" width="9.109375" style="2"/>
    <col min="7938" max="7938" width="46.88671875" style="2" customWidth="1"/>
    <col min="7939" max="7939" width="49.5546875" style="2" customWidth="1"/>
    <col min="7940" max="7940" width="17.5546875" style="2" customWidth="1"/>
    <col min="7941" max="7941" width="21.6640625" style="2" customWidth="1"/>
    <col min="7942" max="7942" width="14.5546875" style="2" customWidth="1"/>
    <col min="7943" max="8193" width="9.109375" style="2"/>
    <col min="8194" max="8194" width="46.88671875" style="2" customWidth="1"/>
    <col min="8195" max="8195" width="49.5546875" style="2" customWidth="1"/>
    <col min="8196" max="8196" width="17.5546875" style="2" customWidth="1"/>
    <col min="8197" max="8197" width="21.6640625" style="2" customWidth="1"/>
    <col min="8198" max="8198" width="14.5546875" style="2" customWidth="1"/>
    <col min="8199" max="8449" width="9.109375" style="2"/>
    <col min="8450" max="8450" width="46.88671875" style="2" customWidth="1"/>
    <col min="8451" max="8451" width="49.5546875" style="2" customWidth="1"/>
    <col min="8452" max="8452" width="17.5546875" style="2" customWidth="1"/>
    <col min="8453" max="8453" width="21.6640625" style="2" customWidth="1"/>
    <col min="8454" max="8454" width="14.5546875" style="2" customWidth="1"/>
    <col min="8455" max="8705" width="9.109375" style="2"/>
    <col min="8706" max="8706" width="46.88671875" style="2" customWidth="1"/>
    <col min="8707" max="8707" width="49.5546875" style="2" customWidth="1"/>
    <col min="8708" max="8708" width="17.5546875" style="2" customWidth="1"/>
    <col min="8709" max="8709" width="21.6640625" style="2" customWidth="1"/>
    <col min="8710" max="8710" width="14.5546875" style="2" customWidth="1"/>
    <col min="8711" max="8961" width="9.109375" style="2"/>
    <col min="8962" max="8962" width="46.88671875" style="2" customWidth="1"/>
    <col min="8963" max="8963" width="49.5546875" style="2" customWidth="1"/>
    <col min="8964" max="8964" width="17.5546875" style="2" customWidth="1"/>
    <col min="8965" max="8965" width="21.6640625" style="2" customWidth="1"/>
    <col min="8966" max="8966" width="14.5546875" style="2" customWidth="1"/>
    <col min="8967" max="9217" width="9.109375" style="2"/>
    <col min="9218" max="9218" width="46.88671875" style="2" customWidth="1"/>
    <col min="9219" max="9219" width="49.5546875" style="2" customWidth="1"/>
    <col min="9220" max="9220" width="17.5546875" style="2" customWidth="1"/>
    <col min="9221" max="9221" width="21.6640625" style="2" customWidth="1"/>
    <col min="9222" max="9222" width="14.5546875" style="2" customWidth="1"/>
    <col min="9223" max="9473" width="9.109375" style="2"/>
    <col min="9474" max="9474" width="46.88671875" style="2" customWidth="1"/>
    <col min="9475" max="9475" width="49.5546875" style="2" customWidth="1"/>
    <col min="9476" max="9476" width="17.5546875" style="2" customWidth="1"/>
    <col min="9477" max="9477" width="21.6640625" style="2" customWidth="1"/>
    <col min="9478" max="9478" width="14.5546875" style="2" customWidth="1"/>
    <col min="9479" max="9729" width="9.109375" style="2"/>
    <col min="9730" max="9730" width="46.88671875" style="2" customWidth="1"/>
    <col min="9731" max="9731" width="49.5546875" style="2" customWidth="1"/>
    <col min="9732" max="9732" width="17.5546875" style="2" customWidth="1"/>
    <col min="9733" max="9733" width="21.6640625" style="2" customWidth="1"/>
    <col min="9734" max="9734" width="14.5546875" style="2" customWidth="1"/>
    <col min="9735" max="9985" width="9.109375" style="2"/>
    <col min="9986" max="9986" width="46.88671875" style="2" customWidth="1"/>
    <col min="9987" max="9987" width="49.5546875" style="2" customWidth="1"/>
    <col min="9988" max="9988" width="17.5546875" style="2" customWidth="1"/>
    <col min="9989" max="9989" width="21.6640625" style="2" customWidth="1"/>
    <col min="9990" max="9990" width="14.5546875" style="2" customWidth="1"/>
    <col min="9991" max="10241" width="9.109375" style="2"/>
    <col min="10242" max="10242" width="46.88671875" style="2" customWidth="1"/>
    <col min="10243" max="10243" width="49.5546875" style="2" customWidth="1"/>
    <col min="10244" max="10244" width="17.5546875" style="2" customWidth="1"/>
    <col min="10245" max="10245" width="21.6640625" style="2" customWidth="1"/>
    <col min="10246" max="10246" width="14.5546875" style="2" customWidth="1"/>
    <col min="10247" max="10497" width="9.109375" style="2"/>
    <col min="10498" max="10498" width="46.88671875" style="2" customWidth="1"/>
    <col min="10499" max="10499" width="49.5546875" style="2" customWidth="1"/>
    <col min="10500" max="10500" width="17.5546875" style="2" customWidth="1"/>
    <col min="10501" max="10501" width="21.6640625" style="2" customWidth="1"/>
    <col min="10502" max="10502" width="14.5546875" style="2" customWidth="1"/>
    <col min="10503" max="10753" width="9.109375" style="2"/>
    <col min="10754" max="10754" width="46.88671875" style="2" customWidth="1"/>
    <col min="10755" max="10755" width="49.5546875" style="2" customWidth="1"/>
    <col min="10756" max="10756" width="17.5546875" style="2" customWidth="1"/>
    <col min="10757" max="10757" width="21.6640625" style="2" customWidth="1"/>
    <col min="10758" max="10758" width="14.5546875" style="2" customWidth="1"/>
    <col min="10759" max="11009" width="9.109375" style="2"/>
    <col min="11010" max="11010" width="46.88671875" style="2" customWidth="1"/>
    <col min="11011" max="11011" width="49.5546875" style="2" customWidth="1"/>
    <col min="11012" max="11012" width="17.5546875" style="2" customWidth="1"/>
    <col min="11013" max="11013" width="21.6640625" style="2" customWidth="1"/>
    <col min="11014" max="11014" width="14.5546875" style="2" customWidth="1"/>
    <col min="11015" max="11265" width="9.109375" style="2"/>
    <col min="11266" max="11266" width="46.88671875" style="2" customWidth="1"/>
    <col min="11267" max="11267" width="49.5546875" style="2" customWidth="1"/>
    <col min="11268" max="11268" width="17.5546875" style="2" customWidth="1"/>
    <col min="11269" max="11269" width="21.6640625" style="2" customWidth="1"/>
    <col min="11270" max="11270" width="14.5546875" style="2" customWidth="1"/>
    <col min="11271" max="11521" width="9.109375" style="2"/>
    <col min="11522" max="11522" width="46.88671875" style="2" customWidth="1"/>
    <col min="11523" max="11523" width="49.5546875" style="2" customWidth="1"/>
    <col min="11524" max="11524" width="17.5546875" style="2" customWidth="1"/>
    <col min="11525" max="11525" width="21.6640625" style="2" customWidth="1"/>
    <col min="11526" max="11526" width="14.5546875" style="2" customWidth="1"/>
    <col min="11527" max="11777" width="9.109375" style="2"/>
    <col min="11778" max="11778" width="46.88671875" style="2" customWidth="1"/>
    <col min="11779" max="11779" width="49.5546875" style="2" customWidth="1"/>
    <col min="11780" max="11780" width="17.5546875" style="2" customWidth="1"/>
    <col min="11781" max="11781" width="21.6640625" style="2" customWidth="1"/>
    <col min="11782" max="11782" width="14.5546875" style="2" customWidth="1"/>
    <col min="11783" max="12033" width="9.109375" style="2"/>
    <col min="12034" max="12034" width="46.88671875" style="2" customWidth="1"/>
    <col min="12035" max="12035" width="49.5546875" style="2" customWidth="1"/>
    <col min="12036" max="12036" width="17.5546875" style="2" customWidth="1"/>
    <col min="12037" max="12037" width="21.6640625" style="2" customWidth="1"/>
    <col min="12038" max="12038" width="14.5546875" style="2" customWidth="1"/>
    <col min="12039" max="12289" width="9.109375" style="2"/>
    <col min="12290" max="12290" width="46.88671875" style="2" customWidth="1"/>
    <col min="12291" max="12291" width="49.5546875" style="2" customWidth="1"/>
    <col min="12292" max="12292" width="17.5546875" style="2" customWidth="1"/>
    <col min="12293" max="12293" width="21.6640625" style="2" customWidth="1"/>
    <col min="12294" max="12294" width="14.5546875" style="2" customWidth="1"/>
    <col min="12295" max="12545" width="9.109375" style="2"/>
    <col min="12546" max="12546" width="46.88671875" style="2" customWidth="1"/>
    <col min="12547" max="12547" width="49.5546875" style="2" customWidth="1"/>
    <col min="12548" max="12548" width="17.5546875" style="2" customWidth="1"/>
    <col min="12549" max="12549" width="21.6640625" style="2" customWidth="1"/>
    <col min="12550" max="12550" width="14.5546875" style="2" customWidth="1"/>
    <col min="12551" max="12801" width="9.109375" style="2"/>
    <col min="12802" max="12802" width="46.88671875" style="2" customWidth="1"/>
    <col min="12803" max="12803" width="49.5546875" style="2" customWidth="1"/>
    <col min="12804" max="12804" width="17.5546875" style="2" customWidth="1"/>
    <col min="12805" max="12805" width="21.6640625" style="2" customWidth="1"/>
    <col min="12806" max="12806" width="14.5546875" style="2" customWidth="1"/>
    <col min="12807" max="13057" width="9.109375" style="2"/>
    <col min="13058" max="13058" width="46.88671875" style="2" customWidth="1"/>
    <col min="13059" max="13059" width="49.5546875" style="2" customWidth="1"/>
    <col min="13060" max="13060" width="17.5546875" style="2" customWidth="1"/>
    <col min="13061" max="13061" width="21.6640625" style="2" customWidth="1"/>
    <col min="13062" max="13062" width="14.5546875" style="2" customWidth="1"/>
    <col min="13063" max="13313" width="9.109375" style="2"/>
    <col min="13314" max="13314" width="46.88671875" style="2" customWidth="1"/>
    <col min="13315" max="13315" width="49.5546875" style="2" customWidth="1"/>
    <col min="13316" max="13316" width="17.5546875" style="2" customWidth="1"/>
    <col min="13317" max="13317" width="21.6640625" style="2" customWidth="1"/>
    <col min="13318" max="13318" width="14.5546875" style="2" customWidth="1"/>
    <col min="13319" max="13569" width="9.109375" style="2"/>
    <col min="13570" max="13570" width="46.88671875" style="2" customWidth="1"/>
    <col min="13571" max="13571" width="49.5546875" style="2" customWidth="1"/>
    <col min="13572" max="13572" width="17.5546875" style="2" customWidth="1"/>
    <col min="13573" max="13573" width="21.6640625" style="2" customWidth="1"/>
    <col min="13574" max="13574" width="14.5546875" style="2" customWidth="1"/>
    <col min="13575" max="13825" width="9.109375" style="2"/>
    <col min="13826" max="13826" width="46.88671875" style="2" customWidth="1"/>
    <col min="13827" max="13827" width="49.5546875" style="2" customWidth="1"/>
    <col min="13828" max="13828" width="17.5546875" style="2" customWidth="1"/>
    <col min="13829" max="13829" width="21.6640625" style="2" customWidth="1"/>
    <col min="13830" max="13830" width="14.5546875" style="2" customWidth="1"/>
    <col min="13831" max="14081" width="9.109375" style="2"/>
    <col min="14082" max="14082" width="46.88671875" style="2" customWidth="1"/>
    <col min="14083" max="14083" width="49.5546875" style="2" customWidth="1"/>
    <col min="14084" max="14084" width="17.5546875" style="2" customWidth="1"/>
    <col min="14085" max="14085" width="21.6640625" style="2" customWidth="1"/>
    <col min="14086" max="14086" width="14.5546875" style="2" customWidth="1"/>
    <col min="14087" max="14337" width="9.109375" style="2"/>
    <col min="14338" max="14338" width="46.88671875" style="2" customWidth="1"/>
    <col min="14339" max="14339" width="49.5546875" style="2" customWidth="1"/>
    <col min="14340" max="14340" width="17.5546875" style="2" customWidth="1"/>
    <col min="14341" max="14341" width="21.6640625" style="2" customWidth="1"/>
    <col min="14342" max="14342" width="14.5546875" style="2" customWidth="1"/>
    <col min="14343" max="14593" width="9.109375" style="2"/>
    <col min="14594" max="14594" width="46.88671875" style="2" customWidth="1"/>
    <col min="14595" max="14595" width="49.5546875" style="2" customWidth="1"/>
    <col min="14596" max="14596" width="17.5546875" style="2" customWidth="1"/>
    <col min="14597" max="14597" width="21.6640625" style="2" customWidth="1"/>
    <col min="14598" max="14598" width="14.5546875" style="2" customWidth="1"/>
    <col min="14599" max="14849" width="9.109375" style="2"/>
    <col min="14850" max="14850" width="46.88671875" style="2" customWidth="1"/>
    <col min="14851" max="14851" width="49.5546875" style="2" customWidth="1"/>
    <col min="14852" max="14852" width="17.5546875" style="2" customWidth="1"/>
    <col min="14853" max="14853" width="21.6640625" style="2" customWidth="1"/>
    <col min="14854" max="14854" width="14.5546875" style="2" customWidth="1"/>
    <col min="14855" max="15105" width="9.109375" style="2"/>
    <col min="15106" max="15106" width="46.88671875" style="2" customWidth="1"/>
    <col min="15107" max="15107" width="49.5546875" style="2" customWidth="1"/>
    <col min="15108" max="15108" width="17.5546875" style="2" customWidth="1"/>
    <col min="15109" max="15109" width="21.6640625" style="2" customWidth="1"/>
    <col min="15110" max="15110" width="14.5546875" style="2" customWidth="1"/>
    <col min="15111" max="15361" width="9.109375" style="2"/>
    <col min="15362" max="15362" width="46.88671875" style="2" customWidth="1"/>
    <col min="15363" max="15363" width="49.5546875" style="2" customWidth="1"/>
    <col min="15364" max="15364" width="17.5546875" style="2" customWidth="1"/>
    <col min="15365" max="15365" width="21.6640625" style="2" customWidth="1"/>
    <col min="15366" max="15366" width="14.5546875" style="2" customWidth="1"/>
    <col min="15367" max="15617" width="9.109375" style="2"/>
    <col min="15618" max="15618" width="46.88671875" style="2" customWidth="1"/>
    <col min="15619" max="15619" width="49.5546875" style="2" customWidth="1"/>
    <col min="15620" max="15620" width="17.5546875" style="2" customWidth="1"/>
    <col min="15621" max="15621" width="21.6640625" style="2" customWidth="1"/>
    <col min="15622" max="15622" width="14.5546875" style="2" customWidth="1"/>
    <col min="15623" max="15873" width="9.109375" style="2"/>
    <col min="15874" max="15874" width="46.88671875" style="2" customWidth="1"/>
    <col min="15875" max="15875" width="49.5546875" style="2" customWidth="1"/>
    <col min="15876" max="15876" width="17.5546875" style="2" customWidth="1"/>
    <col min="15877" max="15877" width="21.6640625" style="2" customWidth="1"/>
    <col min="15878" max="15878" width="14.5546875" style="2" customWidth="1"/>
    <col min="15879" max="16129" width="9.109375" style="2"/>
    <col min="16130" max="16130" width="46.88671875" style="2" customWidth="1"/>
    <col min="16131" max="16131" width="49.5546875" style="2" customWidth="1"/>
    <col min="16132" max="16132" width="17.5546875" style="2" customWidth="1"/>
    <col min="16133" max="16133" width="21.6640625" style="2" customWidth="1"/>
    <col min="16134" max="16134" width="14.5546875" style="2" customWidth="1"/>
    <col min="16135" max="16384" width="9.109375" style="2"/>
  </cols>
  <sheetData>
    <row r="1" spans="1:24" s="18" customFormat="1" x14ac:dyDescent="0.3">
      <c r="A1" s="119"/>
    </row>
    <row r="2" spans="1:24" s="18" customFormat="1" ht="39" customHeight="1" x14ac:dyDescent="0.3">
      <c r="A2" s="119"/>
      <c r="P2" s="399" t="s">
        <v>484</v>
      </c>
      <c r="Q2" s="399"/>
      <c r="R2" s="399"/>
      <c r="S2" s="399"/>
      <c r="T2" s="399"/>
    </row>
    <row r="3" spans="1:24" x14ac:dyDescent="0.3">
      <c r="A3" s="400" t="s">
        <v>509</v>
      </c>
      <c r="B3" s="401"/>
      <c r="C3" s="401"/>
      <c r="D3" s="401"/>
      <c r="E3" s="401"/>
      <c r="F3" s="401"/>
      <c r="G3" s="401"/>
      <c r="H3" s="401"/>
      <c r="I3" s="401"/>
      <c r="J3" s="401"/>
      <c r="K3" s="401"/>
      <c r="L3" s="401"/>
      <c r="M3" s="401"/>
      <c r="N3" s="401"/>
      <c r="O3" s="401"/>
      <c r="P3" s="401"/>
      <c r="Q3" s="401"/>
      <c r="R3" s="401"/>
      <c r="S3" s="401"/>
      <c r="T3" s="401"/>
    </row>
    <row r="4" spans="1:24" ht="15" customHeight="1" x14ac:dyDescent="0.3">
      <c r="A4" s="402" t="s">
        <v>447</v>
      </c>
      <c r="B4" s="402"/>
      <c r="C4" s="402"/>
      <c r="D4" s="402"/>
      <c r="E4" s="402"/>
      <c r="F4" s="402"/>
      <c r="G4" s="402"/>
      <c r="H4" s="402"/>
      <c r="I4" s="402"/>
      <c r="J4" s="402"/>
      <c r="K4" s="402"/>
      <c r="L4" s="402"/>
      <c r="M4" s="402"/>
      <c r="N4" s="402"/>
      <c r="O4" s="402"/>
      <c r="P4" s="402"/>
      <c r="Q4" s="402"/>
      <c r="R4" s="402"/>
      <c r="S4" s="402"/>
      <c r="T4" s="402"/>
    </row>
    <row r="6" spans="1:24" ht="15" customHeight="1" x14ac:dyDescent="0.3">
      <c r="A6" s="403" t="s">
        <v>56</v>
      </c>
      <c r="B6" s="407" t="s">
        <v>742</v>
      </c>
      <c r="C6" s="407" t="s">
        <v>197</v>
      </c>
      <c r="D6" s="404" t="s">
        <v>59</v>
      </c>
      <c r="E6" s="407" t="s">
        <v>60</v>
      </c>
      <c r="F6" s="407" t="s">
        <v>198</v>
      </c>
      <c r="G6" s="407" t="s">
        <v>61</v>
      </c>
      <c r="H6" s="407"/>
      <c r="I6" s="407"/>
      <c r="J6" s="407"/>
      <c r="K6" s="407"/>
      <c r="L6" s="407"/>
      <c r="M6" s="407"/>
      <c r="N6" s="407"/>
      <c r="O6" s="407"/>
      <c r="P6" s="407"/>
      <c r="Q6" s="407"/>
      <c r="R6" s="407"/>
      <c r="S6" s="407"/>
      <c r="T6" s="407"/>
    </row>
    <row r="7" spans="1:24" x14ac:dyDescent="0.3">
      <c r="A7" s="403"/>
      <c r="B7" s="407"/>
      <c r="C7" s="407"/>
      <c r="D7" s="405"/>
      <c r="E7" s="407"/>
      <c r="F7" s="407"/>
      <c r="G7" s="407" t="s">
        <v>22</v>
      </c>
      <c r="H7" s="407"/>
      <c r="I7" s="407" t="s">
        <v>23</v>
      </c>
      <c r="J7" s="407"/>
      <c r="K7" s="407" t="s">
        <v>24</v>
      </c>
      <c r="L7" s="407"/>
      <c r="M7" s="407" t="s">
        <v>25</v>
      </c>
      <c r="N7" s="407"/>
      <c r="O7" s="407" t="s">
        <v>26</v>
      </c>
      <c r="P7" s="407"/>
      <c r="Q7" s="407" t="s">
        <v>41</v>
      </c>
      <c r="R7" s="407"/>
      <c r="S7" s="407" t="s">
        <v>28</v>
      </c>
      <c r="T7" s="407"/>
    </row>
    <row r="8" spans="1:24" ht="92.4" x14ac:dyDescent="0.3">
      <c r="A8" s="403"/>
      <c r="B8" s="407"/>
      <c r="C8" s="407"/>
      <c r="D8" s="406"/>
      <c r="E8" s="407"/>
      <c r="F8" s="407"/>
      <c r="G8" s="138" t="s">
        <v>29</v>
      </c>
      <c r="H8" s="138" t="s">
        <v>30</v>
      </c>
      <c r="I8" s="138" t="s">
        <v>29</v>
      </c>
      <c r="J8" s="138" t="s">
        <v>30</v>
      </c>
      <c r="K8" s="138" t="s">
        <v>29</v>
      </c>
      <c r="L8" s="138" t="s">
        <v>30</v>
      </c>
      <c r="M8" s="138" t="s">
        <v>29</v>
      </c>
      <c r="N8" s="138" t="s">
        <v>30</v>
      </c>
      <c r="O8" s="138" t="s">
        <v>29</v>
      </c>
      <c r="P8" s="138" t="s">
        <v>30</v>
      </c>
      <c r="Q8" s="138" t="s">
        <v>29</v>
      </c>
      <c r="R8" s="138" t="s">
        <v>30</v>
      </c>
      <c r="S8" s="138" t="s">
        <v>29</v>
      </c>
      <c r="T8" s="138" t="s">
        <v>30</v>
      </c>
    </row>
    <row r="9" spans="1:24" x14ac:dyDescent="0.3">
      <c r="A9" s="201">
        <v>1</v>
      </c>
      <c r="B9" s="138">
        <v>2</v>
      </c>
      <c r="C9" s="138">
        <v>3</v>
      </c>
      <c r="D9" s="138">
        <v>4</v>
      </c>
      <c r="E9" s="138">
        <v>5</v>
      </c>
      <c r="F9" s="138">
        <v>6</v>
      </c>
      <c r="G9" s="138">
        <v>7</v>
      </c>
      <c r="H9" s="138">
        <v>8</v>
      </c>
      <c r="I9" s="138">
        <v>9</v>
      </c>
      <c r="J9" s="138">
        <v>10</v>
      </c>
      <c r="K9" s="138">
        <v>11</v>
      </c>
      <c r="L9" s="138">
        <v>12</v>
      </c>
      <c r="M9" s="230">
        <v>13</v>
      </c>
      <c r="N9" s="138">
        <v>14</v>
      </c>
      <c r="O9" s="138">
        <v>15</v>
      </c>
      <c r="P9" s="138">
        <v>16</v>
      </c>
      <c r="Q9" s="138">
        <v>17</v>
      </c>
      <c r="R9" s="138">
        <v>18</v>
      </c>
      <c r="S9" s="138">
        <v>19</v>
      </c>
      <c r="T9" s="138">
        <v>20</v>
      </c>
    </row>
    <row r="10" spans="1:24" ht="95.25" customHeight="1" x14ac:dyDescent="0.3">
      <c r="A10" s="403">
        <v>1</v>
      </c>
      <c r="B10" s="412" t="s">
        <v>276</v>
      </c>
      <c r="C10" s="147" t="s">
        <v>540</v>
      </c>
      <c r="D10" s="138" t="s">
        <v>80</v>
      </c>
      <c r="E10" s="138" t="s">
        <v>337</v>
      </c>
      <c r="F10" s="144">
        <v>82</v>
      </c>
      <c r="G10" s="144">
        <v>90</v>
      </c>
      <c r="H10" s="144">
        <f>G10</f>
        <v>90</v>
      </c>
      <c r="I10" s="144">
        <v>95</v>
      </c>
      <c r="J10" s="144">
        <f>I10</f>
        <v>95</v>
      </c>
      <c r="K10" s="144">
        <v>100</v>
      </c>
      <c r="L10" s="144">
        <f>K10</f>
        <v>100</v>
      </c>
      <c r="M10" s="144">
        <v>100</v>
      </c>
      <c r="N10" s="144">
        <v>100</v>
      </c>
      <c r="O10" s="144">
        <v>100</v>
      </c>
      <c r="P10" s="144">
        <v>100</v>
      </c>
      <c r="Q10" s="144">
        <v>100</v>
      </c>
      <c r="R10" s="144">
        <v>0</v>
      </c>
      <c r="S10" s="144">
        <v>100</v>
      </c>
      <c r="T10" s="144">
        <v>0</v>
      </c>
      <c r="U10" s="24"/>
      <c r="V10" s="25"/>
    </row>
    <row r="11" spans="1:24" ht="60" customHeight="1" x14ac:dyDescent="0.3">
      <c r="A11" s="403"/>
      <c r="B11" s="413"/>
      <c r="C11" s="147" t="s">
        <v>422</v>
      </c>
      <c r="D11" s="138" t="s">
        <v>80</v>
      </c>
      <c r="E11" s="138" t="s">
        <v>92</v>
      </c>
      <c r="F11" s="144">
        <v>32</v>
      </c>
      <c r="G11" s="144">
        <v>32</v>
      </c>
      <c r="H11" s="144">
        <f>G11</f>
        <v>32</v>
      </c>
      <c r="I11" s="144">
        <v>33</v>
      </c>
      <c r="J11" s="144">
        <f>I11</f>
        <v>33</v>
      </c>
      <c r="K11" s="144">
        <v>33</v>
      </c>
      <c r="L11" s="144">
        <f>K11</f>
        <v>33</v>
      </c>
      <c r="M11" s="144">
        <v>34</v>
      </c>
      <c r="N11" s="144">
        <v>34</v>
      </c>
      <c r="O11" s="144">
        <v>34</v>
      </c>
      <c r="P11" s="144">
        <v>34</v>
      </c>
      <c r="Q11" s="144">
        <v>35</v>
      </c>
      <c r="R11" s="144">
        <v>0</v>
      </c>
      <c r="S11" s="144">
        <v>35</v>
      </c>
      <c r="T11" s="144">
        <v>0</v>
      </c>
      <c r="U11" s="27"/>
      <c r="V11" s="120"/>
      <c r="W11" s="120"/>
      <c r="X11" s="120"/>
    </row>
    <row r="12" spans="1:24" ht="55.5" customHeight="1" x14ac:dyDescent="0.3">
      <c r="A12" s="403"/>
      <c r="B12" s="413"/>
      <c r="C12" s="147" t="s">
        <v>374</v>
      </c>
      <c r="D12" s="138" t="s">
        <v>80</v>
      </c>
      <c r="E12" s="138" t="s">
        <v>93</v>
      </c>
      <c r="F12" s="144">
        <v>4190</v>
      </c>
      <c r="G12" s="144" t="s">
        <v>546</v>
      </c>
      <c r="H12" s="144" t="str">
        <f>G12</f>
        <v>не менее 3000</v>
      </c>
      <c r="I12" s="144" t="s">
        <v>546</v>
      </c>
      <c r="J12" s="144" t="str">
        <f>I12</f>
        <v>не менее 3000</v>
      </c>
      <c r="K12" s="144" t="s">
        <v>546</v>
      </c>
      <c r="L12" s="144" t="str">
        <f>K12</f>
        <v>не менее 3000</v>
      </c>
      <c r="M12" s="144" t="s">
        <v>546</v>
      </c>
      <c r="N12" s="144" t="s">
        <v>546</v>
      </c>
      <c r="O12" s="144" t="s">
        <v>546</v>
      </c>
      <c r="P12" s="144" t="s">
        <v>546</v>
      </c>
      <c r="Q12" s="144" t="s">
        <v>546</v>
      </c>
      <c r="R12" s="144">
        <v>0</v>
      </c>
      <c r="S12" s="144" t="s">
        <v>546</v>
      </c>
      <c r="T12" s="144">
        <v>0</v>
      </c>
    </row>
    <row r="13" spans="1:24" ht="61.5" customHeight="1" x14ac:dyDescent="0.3">
      <c r="A13" s="403"/>
      <c r="B13" s="520"/>
      <c r="C13" s="147" t="s">
        <v>338</v>
      </c>
      <c r="D13" s="138" t="s">
        <v>80</v>
      </c>
      <c r="E13" s="138" t="s">
        <v>94</v>
      </c>
      <c r="F13" s="138">
        <v>146</v>
      </c>
      <c r="G13" s="138">
        <v>145</v>
      </c>
      <c r="H13" s="144">
        <f>G13</f>
        <v>145</v>
      </c>
      <c r="I13" s="144">
        <v>145</v>
      </c>
      <c r="J13" s="144">
        <f>I13</f>
        <v>145</v>
      </c>
      <c r="K13" s="144">
        <v>145</v>
      </c>
      <c r="L13" s="144">
        <f>K13</f>
        <v>145</v>
      </c>
      <c r="M13" s="144">
        <v>145</v>
      </c>
      <c r="N13" s="144">
        <v>145</v>
      </c>
      <c r="O13" s="144">
        <v>145</v>
      </c>
      <c r="P13" s="144">
        <v>145</v>
      </c>
      <c r="Q13" s="144">
        <v>145</v>
      </c>
      <c r="R13" s="144">
        <v>0</v>
      </c>
      <c r="S13" s="144">
        <v>145</v>
      </c>
      <c r="T13" s="144">
        <v>0</v>
      </c>
    </row>
    <row r="14" spans="1:24" ht="54" customHeight="1" x14ac:dyDescent="0.3">
      <c r="A14" s="408" t="s">
        <v>83</v>
      </c>
      <c r="B14" s="412" t="s">
        <v>279</v>
      </c>
      <c r="C14" s="147" t="s">
        <v>419</v>
      </c>
      <c r="D14" s="138" t="s">
        <v>201</v>
      </c>
      <c r="E14" s="404" t="s">
        <v>92</v>
      </c>
      <c r="F14" s="138">
        <f>F17</f>
        <v>7</v>
      </c>
      <c r="G14" s="138">
        <f t="shared" ref="G14:I14" si="0">G17</f>
        <v>7</v>
      </c>
      <c r="H14" s="144">
        <f>G14</f>
        <v>7</v>
      </c>
      <c r="I14" s="138">
        <f t="shared" si="0"/>
        <v>7</v>
      </c>
      <c r="J14" s="144">
        <f>I14</f>
        <v>7</v>
      </c>
      <c r="K14" s="144">
        <v>7</v>
      </c>
      <c r="L14" s="144">
        <v>7</v>
      </c>
      <c r="M14" s="144">
        <v>7</v>
      </c>
      <c r="N14" s="144">
        <v>7</v>
      </c>
      <c r="O14" s="144">
        <v>7</v>
      </c>
      <c r="P14" s="144">
        <v>7</v>
      </c>
      <c r="Q14" s="144">
        <v>7</v>
      </c>
      <c r="R14" s="144">
        <v>0</v>
      </c>
      <c r="S14" s="144">
        <v>7</v>
      </c>
      <c r="T14" s="144">
        <v>0</v>
      </c>
      <c r="U14" s="24"/>
      <c r="V14" s="25"/>
    </row>
    <row r="15" spans="1:24" ht="39.75" customHeight="1" x14ac:dyDescent="0.3">
      <c r="A15" s="410"/>
      <c r="B15" s="520"/>
      <c r="C15" s="147" t="s">
        <v>339</v>
      </c>
      <c r="D15" s="138" t="s">
        <v>201</v>
      </c>
      <c r="E15" s="406"/>
      <c r="F15" s="138">
        <f>F18</f>
        <v>0</v>
      </c>
      <c r="G15" s="138">
        <f t="shared" ref="G15:I15" si="1">G18</f>
        <v>0</v>
      </c>
      <c r="H15" s="144">
        <v>0</v>
      </c>
      <c r="I15" s="138">
        <f t="shared" si="1"/>
        <v>0</v>
      </c>
      <c r="J15" s="144">
        <v>0</v>
      </c>
      <c r="K15" s="144">
        <v>0</v>
      </c>
      <c r="L15" s="144">
        <v>0</v>
      </c>
      <c r="M15" s="144">
        <v>0</v>
      </c>
      <c r="N15" s="144">
        <v>0</v>
      </c>
      <c r="O15" s="144">
        <v>0</v>
      </c>
      <c r="P15" s="144">
        <v>0</v>
      </c>
      <c r="Q15" s="144">
        <v>0</v>
      </c>
      <c r="R15" s="144">
        <v>0</v>
      </c>
      <c r="S15" s="144">
        <v>0</v>
      </c>
      <c r="T15" s="144">
        <v>0</v>
      </c>
    </row>
    <row r="16" spans="1:24" ht="32.25" customHeight="1" x14ac:dyDescent="0.3">
      <c r="A16" s="408" t="s">
        <v>180</v>
      </c>
      <c r="B16" s="412" t="s">
        <v>603</v>
      </c>
      <c r="C16" s="147" t="s">
        <v>340</v>
      </c>
      <c r="D16" s="138" t="s">
        <v>201</v>
      </c>
      <c r="E16" s="138" t="s">
        <v>341</v>
      </c>
      <c r="F16" s="138">
        <v>27</v>
      </c>
      <c r="G16" s="144">
        <v>55</v>
      </c>
      <c r="H16" s="144">
        <f>G16</f>
        <v>55</v>
      </c>
      <c r="I16" s="144">
        <v>55</v>
      </c>
      <c r="J16" s="144">
        <f>I16</f>
        <v>55</v>
      </c>
      <c r="K16" s="144">
        <v>55</v>
      </c>
      <c r="L16" s="144">
        <f>K16</f>
        <v>55</v>
      </c>
      <c r="M16" s="144">
        <v>55</v>
      </c>
      <c r="N16" s="144">
        <v>0</v>
      </c>
      <c r="O16" s="144">
        <v>55</v>
      </c>
      <c r="P16" s="144">
        <v>0</v>
      </c>
      <c r="Q16" s="144">
        <v>55</v>
      </c>
      <c r="R16" s="144">
        <v>0</v>
      </c>
      <c r="S16" s="144">
        <v>55</v>
      </c>
      <c r="T16" s="144">
        <v>0</v>
      </c>
    </row>
    <row r="17" spans="1:33" ht="34.5" customHeight="1" x14ac:dyDescent="0.3">
      <c r="A17" s="409"/>
      <c r="B17" s="413"/>
      <c r="C17" s="147" t="s">
        <v>342</v>
      </c>
      <c r="D17" s="138" t="s">
        <v>201</v>
      </c>
      <c r="E17" s="404" t="s">
        <v>92</v>
      </c>
      <c r="F17" s="138">
        <v>7</v>
      </c>
      <c r="G17" s="144">
        <v>7</v>
      </c>
      <c r="H17" s="144">
        <f>G17</f>
        <v>7</v>
      </c>
      <c r="I17" s="144">
        <v>7</v>
      </c>
      <c r="J17" s="144">
        <f>I17</f>
        <v>7</v>
      </c>
      <c r="K17" s="144">
        <v>7</v>
      </c>
      <c r="L17" s="144">
        <f>K17</f>
        <v>7</v>
      </c>
      <c r="M17" s="144">
        <v>7</v>
      </c>
      <c r="N17" s="144">
        <v>7</v>
      </c>
      <c r="O17" s="144">
        <v>7</v>
      </c>
      <c r="P17" s="144">
        <v>7</v>
      </c>
      <c r="Q17" s="144">
        <v>7</v>
      </c>
      <c r="R17" s="144">
        <v>0</v>
      </c>
      <c r="S17" s="144">
        <v>7</v>
      </c>
      <c r="T17" s="144">
        <v>0</v>
      </c>
    </row>
    <row r="18" spans="1:33" ht="32.25" customHeight="1" x14ac:dyDescent="0.3">
      <c r="A18" s="410"/>
      <c r="B18" s="520"/>
      <c r="C18" s="147" t="s">
        <v>343</v>
      </c>
      <c r="D18" s="138" t="s">
        <v>80</v>
      </c>
      <c r="E18" s="406"/>
      <c r="F18" s="138">
        <v>0</v>
      </c>
      <c r="G18" s="144">
        <v>0</v>
      </c>
      <c r="H18" s="144">
        <v>0</v>
      </c>
      <c r="I18" s="144">
        <v>0</v>
      </c>
      <c r="J18" s="144">
        <v>0</v>
      </c>
      <c r="K18" s="144">
        <v>0</v>
      </c>
      <c r="L18" s="144">
        <v>0</v>
      </c>
      <c r="M18" s="144">
        <v>0</v>
      </c>
      <c r="N18" s="144">
        <v>0</v>
      </c>
      <c r="O18" s="144">
        <v>0</v>
      </c>
      <c r="P18" s="144">
        <v>0</v>
      </c>
      <c r="Q18" s="144">
        <v>0</v>
      </c>
      <c r="R18" s="144">
        <v>0</v>
      </c>
      <c r="S18" s="144">
        <v>0</v>
      </c>
      <c r="T18" s="144">
        <v>0</v>
      </c>
    </row>
    <row r="19" spans="1:33" ht="34.5" customHeight="1" x14ac:dyDescent="0.3">
      <c r="A19" s="408" t="s">
        <v>85</v>
      </c>
      <c r="B19" s="412" t="s">
        <v>284</v>
      </c>
      <c r="C19" s="147" t="s">
        <v>423</v>
      </c>
      <c r="D19" s="138" t="s">
        <v>80</v>
      </c>
      <c r="E19" s="138" t="s">
        <v>92</v>
      </c>
      <c r="F19" s="138">
        <v>5000</v>
      </c>
      <c r="G19" s="138">
        <v>5000</v>
      </c>
      <c r="H19" s="144">
        <f t="shared" ref="H19:H24" si="2">G19</f>
        <v>5000</v>
      </c>
      <c r="I19" s="138">
        <v>5000</v>
      </c>
      <c r="J19" s="144">
        <f t="shared" ref="J19:J24" si="3">I19</f>
        <v>5000</v>
      </c>
      <c r="K19" s="138">
        <v>5000</v>
      </c>
      <c r="L19" s="144">
        <f t="shared" ref="L19:L24" si="4">K19</f>
        <v>5000</v>
      </c>
      <c r="M19" s="138">
        <v>5000</v>
      </c>
      <c r="N19" s="144">
        <v>5000</v>
      </c>
      <c r="O19" s="138">
        <v>5000</v>
      </c>
      <c r="P19" s="144">
        <v>5000</v>
      </c>
      <c r="Q19" s="138">
        <v>5000</v>
      </c>
      <c r="R19" s="144">
        <v>0</v>
      </c>
      <c r="S19" s="138">
        <v>5000</v>
      </c>
      <c r="T19" s="144">
        <v>0</v>
      </c>
      <c r="U19" s="27"/>
      <c r="V19" s="120"/>
      <c r="W19" s="120"/>
    </row>
    <row r="20" spans="1:33" ht="81.75" customHeight="1" x14ac:dyDescent="0.3">
      <c r="A20" s="409"/>
      <c r="B20" s="413"/>
      <c r="C20" s="147" t="s">
        <v>263</v>
      </c>
      <c r="D20" s="138" t="s">
        <v>344</v>
      </c>
      <c r="E20" s="138" t="s">
        <v>92</v>
      </c>
      <c r="F20" s="138">
        <v>100</v>
      </c>
      <c r="G20" s="144">
        <v>100</v>
      </c>
      <c r="H20" s="144">
        <f t="shared" si="2"/>
        <v>100</v>
      </c>
      <c r="I20" s="144">
        <v>100</v>
      </c>
      <c r="J20" s="144">
        <f t="shared" si="3"/>
        <v>100</v>
      </c>
      <c r="K20" s="144">
        <v>100</v>
      </c>
      <c r="L20" s="144">
        <f t="shared" si="4"/>
        <v>100</v>
      </c>
      <c r="M20" s="144">
        <v>100</v>
      </c>
      <c r="N20" s="144">
        <v>100</v>
      </c>
      <c r="O20" s="144">
        <v>100</v>
      </c>
      <c r="P20" s="144">
        <v>100</v>
      </c>
      <c r="Q20" s="144">
        <v>100</v>
      </c>
      <c r="R20" s="144">
        <v>0</v>
      </c>
      <c r="S20" s="144">
        <v>100</v>
      </c>
      <c r="T20" s="144">
        <v>0</v>
      </c>
      <c r="U20" s="121"/>
      <c r="V20" s="122"/>
    </row>
    <row r="21" spans="1:33" ht="32.25" customHeight="1" x14ac:dyDescent="0.3">
      <c r="A21" s="410"/>
      <c r="B21" s="520"/>
      <c r="C21" s="147" t="s">
        <v>359</v>
      </c>
      <c r="D21" s="138" t="s">
        <v>80</v>
      </c>
      <c r="E21" s="138" t="s">
        <v>93</v>
      </c>
      <c r="F21" s="144">
        <v>4190</v>
      </c>
      <c r="G21" s="144" t="s">
        <v>546</v>
      </c>
      <c r="H21" s="144" t="str">
        <f t="shared" si="2"/>
        <v>не менее 3000</v>
      </c>
      <c r="I21" s="144" t="s">
        <v>546</v>
      </c>
      <c r="J21" s="144" t="str">
        <f t="shared" si="3"/>
        <v>не менее 3000</v>
      </c>
      <c r="K21" s="144" t="s">
        <v>546</v>
      </c>
      <c r="L21" s="144" t="str">
        <f t="shared" si="4"/>
        <v>не менее 3000</v>
      </c>
      <c r="M21" s="144" t="s">
        <v>546</v>
      </c>
      <c r="N21" s="144" t="s">
        <v>546</v>
      </c>
      <c r="O21" s="144" t="s">
        <v>546</v>
      </c>
      <c r="P21" s="144" t="s">
        <v>546</v>
      </c>
      <c r="Q21" s="144" t="s">
        <v>546</v>
      </c>
      <c r="R21" s="144">
        <v>0</v>
      </c>
      <c r="S21" s="144" t="s">
        <v>546</v>
      </c>
      <c r="T21" s="144">
        <v>0</v>
      </c>
      <c r="U21" s="111"/>
      <c r="V21" s="112"/>
    </row>
    <row r="22" spans="1:33" ht="71.25" customHeight="1" x14ac:dyDescent="0.3">
      <c r="A22" s="231" t="s">
        <v>190</v>
      </c>
      <c r="B22" s="236" t="s">
        <v>604</v>
      </c>
      <c r="C22" s="147" t="s">
        <v>346</v>
      </c>
      <c r="D22" s="138" t="s">
        <v>80</v>
      </c>
      <c r="E22" s="138" t="s">
        <v>92</v>
      </c>
      <c r="F22" s="138">
        <v>570</v>
      </c>
      <c r="G22" s="144" t="s">
        <v>569</v>
      </c>
      <c r="H22" s="144" t="str">
        <f t="shared" si="2"/>
        <v>не менее 570</v>
      </c>
      <c r="I22" s="144" t="s">
        <v>569</v>
      </c>
      <c r="J22" s="144" t="str">
        <f t="shared" si="3"/>
        <v>не менее 570</v>
      </c>
      <c r="K22" s="144" t="s">
        <v>569</v>
      </c>
      <c r="L22" s="144" t="str">
        <f t="shared" si="4"/>
        <v>не менее 570</v>
      </c>
      <c r="M22" s="144" t="s">
        <v>569</v>
      </c>
      <c r="N22" s="144" t="s">
        <v>569</v>
      </c>
      <c r="O22" s="144" t="s">
        <v>569</v>
      </c>
      <c r="P22" s="144" t="s">
        <v>569</v>
      </c>
      <c r="Q22" s="144" t="s">
        <v>569</v>
      </c>
      <c r="R22" s="144">
        <v>0</v>
      </c>
      <c r="S22" s="144" t="s">
        <v>569</v>
      </c>
      <c r="T22" s="144">
        <v>0</v>
      </c>
    </row>
    <row r="23" spans="1:33" ht="78.75" customHeight="1" x14ac:dyDescent="0.3">
      <c r="A23" s="201" t="s">
        <v>285</v>
      </c>
      <c r="B23" s="206" t="s">
        <v>605</v>
      </c>
      <c r="C23" s="147" t="s">
        <v>345</v>
      </c>
      <c r="D23" s="138" t="s">
        <v>80</v>
      </c>
      <c r="E23" s="138" t="s">
        <v>93</v>
      </c>
      <c r="F23" s="138">
        <v>1925</v>
      </c>
      <c r="G23" s="144">
        <v>1000</v>
      </c>
      <c r="H23" s="144">
        <f t="shared" si="2"/>
        <v>1000</v>
      </c>
      <c r="I23" s="144">
        <v>1000</v>
      </c>
      <c r="J23" s="144">
        <f t="shared" si="3"/>
        <v>1000</v>
      </c>
      <c r="K23" s="144">
        <v>1000</v>
      </c>
      <c r="L23" s="144">
        <f t="shared" si="4"/>
        <v>1000</v>
      </c>
      <c r="M23" s="144">
        <v>1000</v>
      </c>
      <c r="N23" s="144">
        <v>1000</v>
      </c>
      <c r="O23" s="144">
        <v>1000</v>
      </c>
      <c r="P23" s="144">
        <v>1000</v>
      </c>
      <c r="Q23" s="144">
        <v>1000</v>
      </c>
      <c r="R23" s="144">
        <v>0</v>
      </c>
      <c r="S23" s="144">
        <v>1000</v>
      </c>
      <c r="T23" s="144">
        <v>0</v>
      </c>
      <c r="U23" s="36"/>
      <c r="V23" s="36"/>
      <c r="W23" s="36"/>
      <c r="X23" s="36"/>
      <c r="Y23" s="36"/>
      <c r="Z23" s="36"/>
      <c r="AA23" s="36"/>
      <c r="AB23" s="36"/>
      <c r="AC23" s="36"/>
      <c r="AD23" s="36"/>
      <c r="AE23" s="36"/>
      <c r="AF23" s="36"/>
      <c r="AG23" s="36"/>
    </row>
    <row r="24" spans="1:33" ht="52.5" customHeight="1" x14ac:dyDescent="0.3">
      <c r="A24" s="201" t="s">
        <v>87</v>
      </c>
      <c r="B24" s="216" t="s">
        <v>286</v>
      </c>
      <c r="C24" s="147" t="s">
        <v>530</v>
      </c>
      <c r="D24" s="138" t="s">
        <v>73</v>
      </c>
      <c r="E24" s="407" t="s">
        <v>94</v>
      </c>
      <c r="F24" s="138">
        <v>140</v>
      </c>
      <c r="G24" s="144">
        <v>145</v>
      </c>
      <c r="H24" s="144">
        <f t="shared" si="2"/>
        <v>145</v>
      </c>
      <c r="I24" s="144">
        <v>145</v>
      </c>
      <c r="J24" s="144">
        <f t="shared" si="3"/>
        <v>145</v>
      </c>
      <c r="K24" s="144">
        <v>145</v>
      </c>
      <c r="L24" s="144">
        <f t="shared" si="4"/>
        <v>145</v>
      </c>
      <c r="M24" s="144">
        <v>145</v>
      </c>
      <c r="N24" s="144">
        <v>145</v>
      </c>
      <c r="O24" s="144">
        <v>145</v>
      </c>
      <c r="P24" s="144">
        <v>145</v>
      </c>
      <c r="Q24" s="144">
        <v>145</v>
      </c>
      <c r="R24" s="144">
        <v>0</v>
      </c>
      <c r="S24" s="144">
        <v>145</v>
      </c>
      <c r="T24" s="144">
        <v>0</v>
      </c>
      <c r="U24" s="110"/>
      <c r="V24" s="35"/>
    </row>
    <row r="25" spans="1:33" ht="52.8" x14ac:dyDescent="0.3">
      <c r="A25" s="201" t="s">
        <v>204</v>
      </c>
      <c r="B25" s="216" t="s">
        <v>606</v>
      </c>
      <c r="C25" s="147" t="s">
        <v>426</v>
      </c>
      <c r="D25" s="138" t="s">
        <v>73</v>
      </c>
      <c r="E25" s="407"/>
      <c r="F25" s="138">
        <v>0</v>
      </c>
      <c r="G25" s="138">
        <v>0</v>
      </c>
      <c r="H25" s="144">
        <v>0</v>
      </c>
      <c r="I25" s="138">
        <v>0</v>
      </c>
      <c r="J25" s="144">
        <v>0</v>
      </c>
      <c r="K25" s="138">
        <v>0</v>
      </c>
      <c r="L25" s="144">
        <v>0</v>
      </c>
      <c r="M25" s="138">
        <v>0</v>
      </c>
      <c r="N25" s="144">
        <v>0</v>
      </c>
      <c r="O25" s="138">
        <v>0</v>
      </c>
      <c r="P25" s="144">
        <v>0</v>
      </c>
      <c r="Q25" s="138">
        <v>0</v>
      </c>
      <c r="R25" s="144">
        <v>0</v>
      </c>
      <c r="S25" s="138">
        <v>0</v>
      </c>
      <c r="T25" s="144">
        <v>0</v>
      </c>
    </row>
    <row r="26" spans="1:33" x14ac:dyDescent="0.3">
      <c r="A26" s="237" t="s">
        <v>425</v>
      </c>
      <c r="B26" s="170"/>
      <c r="C26" s="170"/>
      <c r="D26" s="170"/>
      <c r="E26" s="170"/>
      <c r="F26" s="170"/>
      <c r="G26" s="170"/>
      <c r="H26" s="170"/>
      <c r="I26" s="170"/>
      <c r="J26" s="170"/>
      <c r="K26" s="170"/>
      <c r="L26" s="170"/>
      <c r="M26" s="170"/>
      <c r="N26" s="170"/>
      <c r="O26" s="170"/>
      <c r="P26" s="170"/>
      <c r="Q26" s="170"/>
      <c r="R26" s="170"/>
      <c r="S26" s="170"/>
      <c r="T26" s="170"/>
    </row>
  </sheetData>
  <mergeCells count="28">
    <mergeCell ref="P2:T2"/>
    <mergeCell ref="A10:A13"/>
    <mergeCell ref="B10:B13"/>
    <mergeCell ref="A14:A15"/>
    <mergeCell ref="B14:B15"/>
    <mergeCell ref="E14:E15"/>
    <mergeCell ref="K7:L7"/>
    <mergeCell ref="M7:N7"/>
    <mergeCell ref="O7:P7"/>
    <mergeCell ref="Q7:R7"/>
    <mergeCell ref="A3:T3"/>
    <mergeCell ref="A4:T4"/>
    <mergeCell ref="A6:A8"/>
    <mergeCell ref="G6:T6"/>
    <mergeCell ref="S7:T7"/>
    <mergeCell ref="G7:H7"/>
    <mergeCell ref="E24:E25"/>
    <mergeCell ref="A16:A18"/>
    <mergeCell ref="B16:B18"/>
    <mergeCell ref="E17:E18"/>
    <mergeCell ref="A19:A21"/>
    <mergeCell ref="B19:B21"/>
    <mergeCell ref="I7:J7"/>
    <mergeCell ref="B6:B8"/>
    <mergeCell ref="C6:C8"/>
    <mergeCell ref="D6:D8"/>
    <mergeCell ref="E6:E8"/>
    <mergeCell ref="F6:F8"/>
  </mergeCells>
  <pageMargins left="0.7" right="0.7" top="0.75" bottom="0.75" header="0.3" footer="0.3"/>
  <pageSetup paperSize="9" scale="45"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E150"/>
  <sheetViews>
    <sheetView view="pageBreakPreview" topLeftCell="A52" zoomScale="80" zoomScaleNormal="100" zoomScaleSheetLayoutView="80" workbookViewId="0">
      <selection activeCell="O19" sqref="A6:R125"/>
    </sheetView>
  </sheetViews>
  <sheetFormatPr defaultRowHeight="14.4" x14ac:dyDescent="0.3"/>
  <cols>
    <col min="1" max="1" width="9.109375" style="21"/>
    <col min="2" max="2" width="42.6640625" style="21" customWidth="1"/>
    <col min="3" max="5" width="18.44140625" style="21" customWidth="1"/>
    <col min="6" max="6" width="9.109375" style="21"/>
    <col min="7" max="8" width="12.6640625" style="21" customWidth="1"/>
    <col min="9" max="11" width="11.6640625" style="21" customWidth="1"/>
    <col min="12" max="12" width="10.88671875" style="21" customWidth="1"/>
    <col min="13" max="13" width="11.33203125" style="21" customWidth="1"/>
    <col min="14" max="14" width="11.6640625" style="21" customWidth="1"/>
    <col min="15" max="15" width="12" style="21" customWidth="1"/>
    <col min="16" max="16" width="11.5546875" style="21" customWidth="1"/>
    <col min="17" max="18" width="9.109375" style="21"/>
    <col min="19" max="19" width="13" style="124" customWidth="1"/>
    <col min="20" max="20" width="9.109375" style="124" customWidth="1"/>
    <col min="21" max="30" width="10.33203125" style="21" customWidth="1"/>
    <col min="31" max="257" width="9.109375" style="21"/>
    <col min="258" max="258" width="42.6640625" style="21" customWidth="1"/>
    <col min="259" max="261" width="18.44140625" style="21" customWidth="1"/>
    <col min="262" max="262" width="9.109375" style="21"/>
    <col min="263" max="263" width="12.6640625" style="21" customWidth="1"/>
    <col min="264" max="264" width="12.6640625" style="21" bestFit="1" customWidth="1"/>
    <col min="265" max="267" width="11.6640625" style="21" bestFit="1" customWidth="1"/>
    <col min="268" max="268" width="10.88671875" style="21" customWidth="1"/>
    <col min="269" max="269" width="11.33203125" style="21" customWidth="1"/>
    <col min="270" max="270" width="9.88671875" style="21" customWidth="1"/>
    <col min="271" max="271" width="9.44140625" style="21" customWidth="1"/>
    <col min="272" max="272" width="9.33203125" style="21" bestFit="1" customWidth="1"/>
    <col min="273" max="274" width="9.109375" style="21"/>
    <col min="275" max="275" width="13" style="21" customWidth="1"/>
    <col min="276" max="276" width="9.109375" style="21" customWidth="1"/>
    <col min="277" max="286" width="10.33203125" style="21" customWidth="1"/>
    <col min="287" max="513" width="9.109375" style="21"/>
    <col min="514" max="514" width="42.6640625" style="21" customWidth="1"/>
    <col min="515" max="517" width="18.44140625" style="21" customWidth="1"/>
    <col min="518" max="518" width="9.109375" style="21"/>
    <col min="519" max="519" width="12.6640625" style="21" customWidth="1"/>
    <col min="520" max="520" width="12.6640625" style="21" bestFit="1" customWidth="1"/>
    <col min="521" max="523" width="11.6640625" style="21" bestFit="1" customWidth="1"/>
    <col min="524" max="524" width="10.88671875" style="21" customWidth="1"/>
    <col min="525" max="525" width="11.33203125" style="21" customWidth="1"/>
    <col min="526" max="526" width="9.88671875" style="21" customWidth="1"/>
    <col min="527" max="527" width="9.44140625" style="21" customWidth="1"/>
    <col min="528" max="528" width="9.33203125" style="21" bestFit="1" customWidth="1"/>
    <col min="529" max="530" width="9.109375" style="21"/>
    <col min="531" max="531" width="13" style="21" customWidth="1"/>
    <col min="532" max="532" width="9.109375" style="21" customWidth="1"/>
    <col min="533" max="542" width="10.33203125" style="21" customWidth="1"/>
    <col min="543" max="769" width="9.109375" style="21"/>
    <col min="770" max="770" width="42.6640625" style="21" customWidth="1"/>
    <col min="771" max="773" width="18.44140625" style="21" customWidth="1"/>
    <col min="774" max="774" width="9.109375" style="21"/>
    <col min="775" max="775" width="12.6640625" style="21" customWidth="1"/>
    <col min="776" max="776" width="12.6640625" style="21" bestFit="1" customWidth="1"/>
    <col min="777" max="779" width="11.6640625" style="21" bestFit="1" customWidth="1"/>
    <col min="780" max="780" width="10.88671875" style="21" customWidth="1"/>
    <col min="781" max="781" width="11.33203125" style="21" customWidth="1"/>
    <col min="782" max="782" width="9.88671875" style="21" customWidth="1"/>
    <col min="783" max="783" width="9.44140625" style="21" customWidth="1"/>
    <col min="784" max="784" width="9.33203125" style="21" bestFit="1" customWidth="1"/>
    <col min="785" max="786" width="9.109375" style="21"/>
    <col min="787" max="787" width="13" style="21" customWidth="1"/>
    <col min="788" max="788" width="9.109375" style="21" customWidth="1"/>
    <col min="789" max="798" width="10.33203125" style="21" customWidth="1"/>
    <col min="799" max="1025" width="9.109375" style="21"/>
    <col min="1026" max="1026" width="42.6640625" style="21" customWidth="1"/>
    <col min="1027" max="1029" width="18.44140625" style="21" customWidth="1"/>
    <col min="1030" max="1030" width="9.109375" style="21"/>
    <col min="1031" max="1031" width="12.6640625" style="21" customWidth="1"/>
    <col min="1032" max="1032" width="12.6640625" style="21" bestFit="1" customWidth="1"/>
    <col min="1033" max="1035" width="11.6640625" style="21" bestFit="1" customWidth="1"/>
    <col min="1036" max="1036" width="10.88671875" style="21" customWidth="1"/>
    <col min="1037" max="1037" width="11.33203125" style="21" customWidth="1"/>
    <col min="1038" max="1038" width="9.88671875" style="21" customWidth="1"/>
    <col min="1039" max="1039" width="9.44140625" style="21" customWidth="1"/>
    <col min="1040" max="1040" width="9.33203125" style="21" bestFit="1" customWidth="1"/>
    <col min="1041" max="1042" width="9.109375" style="21"/>
    <col min="1043" max="1043" width="13" style="21" customWidth="1"/>
    <col min="1044" max="1044" width="9.109375" style="21" customWidth="1"/>
    <col min="1045" max="1054" width="10.33203125" style="21" customWidth="1"/>
    <col min="1055" max="1281" width="9.109375" style="21"/>
    <col min="1282" max="1282" width="42.6640625" style="21" customWidth="1"/>
    <col min="1283" max="1285" width="18.44140625" style="21" customWidth="1"/>
    <col min="1286" max="1286" width="9.109375" style="21"/>
    <col min="1287" max="1287" width="12.6640625" style="21" customWidth="1"/>
    <col min="1288" max="1288" width="12.6640625" style="21" bestFit="1" customWidth="1"/>
    <col min="1289" max="1291" width="11.6640625" style="21" bestFit="1" customWidth="1"/>
    <col min="1292" max="1292" width="10.88671875" style="21" customWidth="1"/>
    <col min="1293" max="1293" width="11.33203125" style="21" customWidth="1"/>
    <col min="1294" max="1294" width="9.88671875" style="21" customWidth="1"/>
    <col min="1295" max="1295" width="9.44140625" style="21" customWidth="1"/>
    <col min="1296" max="1296" width="9.33203125" style="21" bestFit="1" customWidth="1"/>
    <col min="1297" max="1298" width="9.109375" style="21"/>
    <col min="1299" max="1299" width="13" style="21" customWidth="1"/>
    <col min="1300" max="1300" width="9.109375" style="21" customWidth="1"/>
    <col min="1301" max="1310" width="10.33203125" style="21" customWidth="1"/>
    <col min="1311" max="1537" width="9.109375" style="21"/>
    <col min="1538" max="1538" width="42.6640625" style="21" customWidth="1"/>
    <col min="1539" max="1541" width="18.44140625" style="21" customWidth="1"/>
    <col min="1542" max="1542" width="9.109375" style="21"/>
    <col min="1543" max="1543" width="12.6640625" style="21" customWidth="1"/>
    <col min="1544" max="1544" width="12.6640625" style="21" bestFit="1" customWidth="1"/>
    <col min="1545" max="1547" width="11.6640625" style="21" bestFit="1" customWidth="1"/>
    <col min="1548" max="1548" width="10.88671875" style="21" customWidth="1"/>
    <col min="1549" max="1549" width="11.33203125" style="21" customWidth="1"/>
    <col min="1550" max="1550" width="9.88671875" style="21" customWidth="1"/>
    <col min="1551" max="1551" width="9.44140625" style="21" customWidth="1"/>
    <col min="1552" max="1552" width="9.33203125" style="21" bestFit="1" customWidth="1"/>
    <col min="1553" max="1554" width="9.109375" style="21"/>
    <col min="1555" max="1555" width="13" style="21" customWidth="1"/>
    <col min="1556" max="1556" width="9.109375" style="21" customWidth="1"/>
    <col min="1557" max="1566" width="10.33203125" style="21" customWidth="1"/>
    <col min="1567" max="1793" width="9.109375" style="21"/>
    <col min="1794" max="1794" width="42.6640625" style="21" customWidth="1"/>
    <col min="1795" max="1797" width="18.44140625" style="21" customWidth="1"/>
    <col min="1798" max="1798" width="9.109375" style="21"/>
    <col min="1799" max="1799" width="12.6640625" style="21" customWidth="1"/>
    <col min="1800" max="1800" width="12.6640625" style="21" bestFit="1" customWidth="1"/>
    <col min="1801" max="1803" width="11.6640625" style="21" bestFit="1" customWidth="1"/>
    <col min="1804" max="1804" width="10.88671875" style="21" customWidth="1"/>
    <col min="1805" max="1805" width="11.33203125" style="21" customWidth="1"/>
    <col min="1806" max="1806" width="9.88671875" style="21" customWidth="1"/>
    <col min="1807" max="1807" width="9.44140625" style="21" customWidth="1"/>
    <col min="1808" max="1808" width="9.33203125" style="21" bestFit="1" customWidth="1"/>
    <col min="1809" max="1810" width="9.109375" style="21"/>
    <col min="1811" max="1811" width="13" style="21" customWidth="1"/>
    <col min="1812" max="1812" width="9.109375" style="21" customWidth="1"/>
    <col min="1813" max="1822" width="10.33203125" style="21" customWidth="1"/>
    <col min="1823" max="2049" width="9.109375" style="21"/>
    <col min="2050" max="2050" width="42.6640625" style="21" customWidth="1"/>
    <col min="2051" max="2053" width="18.44140625" style="21" customWidth="1"/>
    <col min="2054" max="2054" width="9.109375" style="21"/>
    <col min="2055" max="2055" width="12.6640625" style="21" customWidth="1"/>
    <col min="2056" max="2056" width="12.6640625" style="21" bestFit="1" customWidth="1"/>
    <col min="2057" max="2059" width="11.6640625" style="21" bestFit="1" customWidth="1"/>
    <col min="2060" max="2060" width="10.88671875" style="21" customWidth="1"/>
    <col min="2061" max="2061" width="11.33203125" style="21" customWidth="1"/>
    <col min="2062" max="2062" width="9.88671875" style="21" customWidth="1"/>
    <col min="2063" max="2063" width="9.44140625" style="21" customWidth="1"/>
    <col min="2064" max="2064" width="9.33203125" style="21" bestFit="1" customWidth="1"/>
    <col min="2065" max="2066" width="9.109375" style="21"/>
    <col min="2067" max="2067" width="13" style="21" customWidth="1"/>
    <col min="2068" max="2068" width="9.109375" style="21" customWidth="1"/>
    <col min="2069" max="2078" width="10.33203125" style="21" customWidth="1"/>
    <col min="2079" max="2305" width="9.109375" style="21"/>
    <col min="2306" max="2306" width="42.6640625" style="21" customWidth="1"/>
    <col min="2307" max="2309" width="18.44140625" style="21" customWidth="1"/>
    <col min="2310" max="2310" width="9.109375" style="21"/>
    <col min="2311" max="2311" width="12.6640625" style="21" customWidth="1"/>
    <col min="2312" max="2312" width="12.6640625" style="21" bestFit="1" customWidth="1"/>
    <col min="2313" max="2315" width="11.6640625" style="21" bestFit="1" customWidth="1"/>
    <col min="2316" max="2316" width="10.88671875" style="21" customWidth="1"/>
    <col min="2317" max="2317" width="11.33203125" style="21" customWidth="1"/>
    <col min="2318" max="2318" width="9.88671875" style="21" customWidth="1"/>
    <col min="2319" max="2319" width="9.44140625" style="21" customWidth="1"/>
    <col min="2320" max="2320" width="9.33203125" style="21" bestFit="1" customWidth="1"/>
    <col min="2321" max="2322" width="9.109375" style="21"/>
    <col min="2323" max="2323" width="13" style="21" customWidth="1"/>
    <col min="2324" max="2324" width="9.109375" style="21" customWidth="1"/>
    <col min="2325" max="2334" width="10.33203125" style="21" customWidth="1"/>
    <col min="2335" max="2561" width="9.109375" style="21"/>
    <col min="2562" max="2562" width="42.6640625" style="21" customWidth="1"/>
    <col min="2563" max="2565" width="18.44140625" style="21" customWidth="1"/>
    <col min="2566" max="2566" width="9.109375" style="21"/>
    <col min="2567" max="2567" width="12.6640625" style="21" customWidth="1"/>
    <col min="2568" max="2568" width="12.6640625" style="21" bestFit="1" customWidth="1"/>
    <col min="2569" max="2571" width="11.6640625" style="21" bestFit="1" customWidth="1"/>
    <col min="2572" max="2572" width="10.88671875" style="21" customWidth="1"/>
    <col min="2573" max="2573" width="11.33203125" style="21" customWidth="1"/>
    <col min="2574" max="2574" width="9.88671875" style="21" customWidth="1"/>
    <col min="2575" max="2575" width="9.44140625" style="21" customWidth="1"/>
    <col min="2576" max="2576" width="9.33203125" style="21" bestFit="1" customWidth="1"/>
    <col min="2577" max="2578" width="9.109375" style="21"/>
    <col min="2579" max="2579" width="13" style="21" customWidth="1"/>
    <col min="2580" max="2580" width="9.109375" style="21" customWidth="1"/>
    <col min="2581" max="2590" width="10.33203125" style="21" customWidth="1"/>
    <col min="2591" max="2817" width="9.109375" style="21"/>
    <col min="2818" max="2818" width="42.6640625" style="21" customWidth="1"/>
    <col min="2819" max="2821" width="18.44140625" style="21" customWidth="1"/>
    <col min="2822" max="2822" width="9.109375" style="21"/>
    <col min="2823" max="2823" width="12.6640625" style="21" customWidth="1"/>
    <col min="2824" max="2824" width="12.6640625" style="21" bestFit="1" customWidth="1"/>
    <col min="2825" max="2827" width="11.6640625" style="21" bestFit="1" customWidth="1"/>
    <col min="2828" max="2828" width="10.88671875" style="21" customWidth="1"/>
    <col min="2829" max="2829" width="11.33203125" style="21" customWidth="1"/>
    <col min="2830" max="2830" width="9.88671875" style="21" customWidth="1"/>
    <col min="2831" max="2831" width="9.44140625" style="21" customWidth="1"/>
    <col min="2832" max="2832" width="9.33203125" style="21" bestFit="1" customWidth="1"/>
    <col min="2833" max="2834" width="9.109375" style="21"/>
    <col min="2835" max="2835" width="13" style="21" customWidth="1"/>
    <col min="2836" max="2836" width="9.109375" style="21" customWidth="1"/>
    <col min="2837" max="2846" width="10.33203125" style="21" customWidth="1"/>
    <col min="2847" max="3073" width="9.109375" style="21"/>
    <col min="3074" max="3074" width="42.6640625" style="21" customWidth="1"/>
    <col min="3075" max="3077" width="18.44140625" style="21" customWidth="1"/>
    <col min="3078" max="3078" width="9.109375" style="21"/>
    <col min="3079" max="3079" width="12.6640625" style="21" customWidth="1"/>
    <col min="3080" max="3080" width="12.6640625" style="21" bestFit="1" customWidth="1"/>
    <col min="3081" max="3083" width="11.6640625" style="21" bestFit="1" customWidth="1"/>
    <col min="3084" max="3084" width="10.88671875" style="21" customWidth="1"/>
    <col min="3085" max="3085" width="11.33203125" style="21" customWidth="1"/>
    <col min="3086" max="3086" width="9.88671875" style="21" customWidth="1"/>
    <col min="3087" max="3087" width="9.44140625" style="21" customWidth="1"/>
    <col min="3088" max="3088" width="9.33203125" style="21" bestFit="1" customWidth="1"/>
    <col min="3089" max="3090" width="9.109375" style="21"/>
    <col min="3091" max="3091" width="13" style="21" customWidth="1"/>
    <col min="3092" max="3092" width="9.109375" style="21" customWidth="1"/>
    <col min="3093" max="3102" width="10.33203125" style="21" customWidth="1"/>
    <col min="3103" max="3329" width="9.109375" style="21"/>
    <col min="3330" max="3330" width="42.6640625" style="21" customWidth="1"/>
    <col min="3331" max="3333" width="18.44140625" style="21" customWidth="1"/>
    <col min="3334" max="3334" width="9.109375" style="21"/>
    <col min="3335" max="3335" width="12.6640625" style="21" customWidth="1"/>
    <col min="3336" max="3336" width="12.6640625" style="21" bestFit="1" customWidth="1"/>
    <col min="3337" max="3339" width="11.6640625" style="21" bestFit="1" customWidth="1"/>
    <col min="3340" max="3340" width="10.88671875" style="21" customWidth="1"/>
    <col min="3341" max="3341" width="11.33203125" style="21" customWidth="1"/>
    <col min="3342" max="3342" width="9.88671875" style="21" customWidth="1"/>
    <col min="3343" max="3343" width="9.44140625" style="21" customWidth="1"/>
    <col min="3344" max="3344" width="9.33203125" style="21" bestFit="1" customWidth="1"/>
    <col min="3345" max="3346" width="9.109375" style="21"/>
    <col min="3347" max="3347" width="13" style="21" customWidth="1"/>
    <col min="3348" max="3348" width="9.109375" style="21" customWidth="1"/>
    <col min="3349" max="3358" width="10.33203125" style="21" customWidth="1"/>
    <col min="3359" max="3585" width="9.109375" style="21"/>
    <col min="3586" max="3586" width="42.6640625" style="21" customWidth="1"/>
    <col min="3587" max="3589" width="18.44140625" style="21" customWidth="1"/>
    <col min="3590" max="3590" width="9.109375" style="21"/>
    <col min="3591" max="3591" width="12.6640625" style="21" customWidth="1"/>
    <col min="3592" max="3592" width="12.6640625" style="21" bestFit="1" customWidth="1"/>
    <col min="3593" max="3595" width="11.6640625" style="21" bestFit="1" customWidth="1"/>
    <col min="3596" max="3596" width="10.88671875" style="21" customWidth="1"/>
    <col min="3597" max="3597" width="11.33203125" style="21" customWidth="1"/>
    <col min="3598" max="3598" width="9.88671875" style="21" customWidth="1"/>
    <col min="3599" max="3599" width="9.44140625" style="21" customWidth="1"/>
    <col min="3600" max="3600" width="9.33203125" style="21" bestFit="1" customWidth="1"/>
    <col min="3601" max="3602" width="9.109375" style="21"/>
    <col min="3603" max="3603" width="13" style="21" customWidth="1"/>
    <col min="3604" max="3604" width="9.109375" style="21" customWidth="1"/>
    <col min="3605" max="3614" width="10.33203125" style="21" customWidth="1"/>
    <col min="3615" max="3841" width="9.109375" style="21"/>
    <col min="3842" max="3842" width="42.6640625" style="21" customWidth="1"/>
    <col min="3843" max="3845" width="18.44140625" style="21" customWidth="1"/>
    <col min="3846" max="3846" width="9.109375" style="21"/>
    <col min="3847" max="3847" width="12.6640625" style="21" customWidth="1"/>
    <col min="3848" max="3848" width="12.6640625" style="21" bestFit="1" customWidth="1"/>
    <col min="3849" max="3851" width="11.6640625" style="21" bestFit="1" customWidth="1"/>
    <col min="3852" max="3852" width="10.88671875" style="21" customWidth="1"/>
    <col min="3853" max="3853" width="11.33203125" style="21" customWidth="1"/>
    <col min="3854" max="3854" width="9.88671875" style="21" customWidth="1"/>
    <col min="3855" max="3855" width="9.44140625" style="21" customWidth="1"/>
    <col min="3856" max="3856" width="9.33203125" style="21" bestFit="1" customWidth="1"/>
    <col min="3857" max="3858" width="9.109375" style="21"/>
    <col min="3859" max="3859" width="13" style="21" customWidth="1"/>
    <col min="3860" max="3860" width="9.109375" style="21" customWidth="1"/>
    <col min="3861" max="3870" width="10.33203125" style="21" customWidth="1"/>
    <col min="3871" max="4097" width="9.109375" style="21"/>
    <col min="4098" max="4098" width="42.6640625" style="21" customWidth="1"/>
    <col min="4099" max="4101" width="18.44140625" style="21" customWidth="1"/>
    <col min="4102" max="4102" width="9.109375" style="21"/>
    <col min="4103" max="4103" width="12.6640625" style="21" customWidth="1"/>
    <col min="4104" max="4104" width="12.6640625" style="21" bestFit="1" customWidth="1"/>
    <col min="4105" max="4107" width="11.6640625" style="21" bestFit="1" customWidth="1"/>
    <col min="4108" max="4108" width="10.88671875" style="21" customWidth="1"/>
    <col min="4109" max="4109" width="11.33203125" style="21" customWidth="1"/>
    <col min="4110" max="4110" width="9.88671875" style="21" customWidth="1"/>
    <col min="4111" max="4111" width="9.44140625" style="21" customWidth="1"/>
    <col min="4112" max="4112" width="9.33203125" style="21" bestFit="1" customWidth="1"/>
    <col min="4113" max="4114" width="9.109375" style="21"/>
    <col min="4115" max="4115" width="13" style="21" customWidth="1"/>
    <col min="4116" max="4116" width="9.109375" style="21" customWidth="1"/>
    <col min="4117" max="4126" width="10.33203125" style="21" customWidth="1"/>
    <col min="4127" max="4353" width="9.109375" style="21"/>
    <col min="4354" max="4354" width="42.6640625" style="21" customWidth="1"/>
    <col min="4355" max="4357" width="18.44140625" style="21" customWidth="1"/>
    <col min="4358" max="4358" width="9.109375" style="21"/>
    <col min="4359" max="4359" width="12.6640625" style="21" customWidth="1"/>
    <col min="4360" max="4360" width="12.6640625" style="21" bestFit="1" customWidth="1"/>
    <col min="4361" max="4363" width="11.6640625" style="21" bestFit="1" customWidth="1"/>
    <col min="4364" max="4364" width="10.88671875" style="21" customWidth="1"/>
    <col min="4365" max="4365" width="11.33203125" style="21" customWidth="1"/>
    <col min="4366" max="4366" width="9.88671875" style="21" customWidth="1"/>
    <col min="4367" max="4367" width="9.44140625" style="21" customWidth="1"/>
    <col min="4368" max="4368" width="9.33203125" style="21" bestFit="1" customWidth="1"/>
    <col min="4369" max="4370" width="9.109375" style="21"/>
    <col min="4371" max="4371" width="13" style="21" customWidth="1"/>
    <col min="4372" max="4372" width="9.109375" style="21" customWidth="1"/>
    <col min="4373" max="4382" width="10.33203125" style="21" customWidth="1"/>
    <col min="4383" max="4609" width="9.109375" style="21"/>
    <col min="4610" max="4610" width="42.6640625" style="21" customWidth="1"/>
    <col min="4611" max="4613" width="18.44140625" style="21" customWidth="1"/>
    <col min="4614" max="4614" width="9.109375" style="21"/>
    <col min="4615" max="4615" width="12.6640625" style="21" customWidth="1"/>
    <col min="4616" max="4616" width="12.6640625" style="21" bestFit="1" customWidth="1"/>
    <col min="4617" max="4619" width="11.6640625" style="21" bestFit="1" customWidth="1"/>
    <col min="4620" max="4620" width="10.88671875" style="21" customWidth="1"/>
    <col min="4621" max="4621" width="11.33203125" style="21" customWidth="1"/>
    <col min="4622" max="4622" width="9.88671875" style="21" customWidth="1"/>
    <col min="4623" max="4623" width="9.44140625" style="21" customWidth="1"/>
    <col min="4624" max="4624" width="9.33203125" style="21" bestFit="1" customWidth="1"/>
    <col min="4625" max="4626" width="9.109375" style="21"/>
    <col min="4627" max="4627" width="13" style="21" customWidth="1"/>
    <col min="4628" max="4628" width="9.109375" style="21" customWidth="1"/>
    <col min="4629" max="4638" width="10.33203125" style="21" customWidth="1"/>
    <col min="4639" max="4865" width="9.109375" style="21"/>
    <col min="4866" max="4866" width="42.6640625" style="21" customWidth="1"/>
    <col min="4867" max="4869" width="18.44140625" style="21" customWidth="1"/>
    <col min="4870" max="4870" width="9.109375" style="21"/>
    <col min="4871" max="4871" width="12.6640625" style="21" customWidth="1"/>
    <col min="4872" max="4872" width="12.6640625" style="21" bestFit="1" customWidth="1"/>
    <col min="4873" max="4875" width="11.6640625" style="21" bestFit="1" customWidth="1"/>
    <col min="4876" max="4876" width="10.88671875" style="21" customWidth="1"/>
    <col min="4877" max="4877" width="11.33203125" style="21" customWidth="1"/>
    <col min="4878" max="4878" width="9.88671875" style="21" customWidth="1"/>
    <col min="4879" max="4879" width="9.44140625" style="21" customWidth="1"/>
    <col min="4880" max="4880" width="9.33203125" style="21" bestFit="1" customWidth="1"/>
    <col min="4881" max="4882" width="9.109375" style="21"/>
    <col min="4883" max="4883" width="13" style="21" customWidth="1"/>
    <col min="4884" max="4884" width="9.109375" style="21" customWidth="1"/>
    <col min="4885" max="4894" width="10.33203125" style="21" customWidth="1"/>
    <col min="4895" max="5121" width="9.109375" style="21"/>
    <col min="5122" max="5122" width="42.6640625" style="21" customWidth="1"/>
    <col min="5123" max="5125" width="18.44140625" style="21" customWidth="1"/>
    <col min="5126" max="5126" width="9.109375" style="21"/>
    <col min="5127" max="5127" width="12.6640625" style="21" customWidth="1"/>
    <col min="5128" max="5128" width="12.6640625" style="21" bestFit="1" customWidth="1"/>
    <col min="5129" max="5131" width="11.6640625" style="21" bestFit="1" customWidth="1"/>
    <col min="5132" max="5132" width="10.88671875" style="21" customWidth="1"/>
    <col min="5133" max="5133" width="11.33203125" style="21" customWidth="1"/>
    <col min="5134" max="5134" width="9.88671875" style="21" customWidth="1"/>
    <col min="5135" max="5135" width="9.44140625" style="21" customWidth="1"/>
    <col min="5136" max="5136" width="9.33203125" style="21" bestFit="1" customWidth="1"/>
    <col min="5137" max="5138" width="9.109375" style="21"/>
    <col min="5139" max="5139" width="13" style="21" customWidth="1"/>
    <col min="5140" max="5140" width="9.109375" style="21" customWidth="1"/>
    <col min="5141" max="5150" width="10.33203125" style="21" customWidth="1"/>
    <col min="5151" max="5377" width="9.109375" style="21"/>
    <col min="5378" max="5378" width="42.6640625" style="21" customWidth="1"/>
    <col min="5379" max="5381" width="18.44140625" style="21" customWidth="1"/>
    <col min="5382" max="5382" width="9.109375" style="21"/>
    <col min="5383" max="5383" width="12.6640625" style="21" customWidth="1"/>
    <col min="5384" max="5384" width="12.6640625" style="21" bestFit="1" customWidth="1"/>
    <col min="5385" max="5387" width="11.6640625" style="21" bestFit="1" customWidth="1"/>
    <col min="5388" max="5388" width="10.88671875" style="21" customWidth="1"/>
    <col min="5389" max="5389" width="11.33203125" style="21" customWidth="1"/>
    <col min="5390" max="5390" width="9.88671875" style="21" customWidth="1"/>
    <col min="5391" max="5391" width="9.44140625" style="21" customWidth="1"/>
    <col min="5392" max="5392" width="9.33203125" style="21" bestFit="1" customWidth="1"/>
    <col min="5393" max="5394" width="9.109375" style="21"/>
    <col min="5395" max="5395" width="13" style="21" customWidth="1"/>
    <col min="5396" max="5396" width="9.109375" style="21" customWidth="1"/>
    <col min="5397" max="5406" width="10.33203125" style="21" customWidth="1"/>
    <col min="5407" max="5633" width="9.109375" style="21"/>
    <col min="5634" max="5634" width="42.6640625" style="21" customWidth="1"/>
    <col min="5635" max="5637" width="18.44140625" style="21" customWidth="1"/>
    <col min="5638" max="5638" width="9.109375" style="21"/>
    <col min="5639" max="5639" width="12.6640625" style="21" customWidth="1"/>
    <col min="5640" max="5640" width="12.6640625" style="21" bestFit="1" customWidth="1"/>
    <col min="5641" max="5643" width="11.6640625" style="21" bestFit="1" customWidth="1"/>
    <col min="5644" max="5644" width="10.88671875" style="21" customWidth="1"/>
    <col min="5645" max="5645" width="11.33203125" style="21" customWidth="1"/>
    <col min="5646" max="5646" width="9.88671875" style="21" customWidth="1"/>
    <col min="5647" max="5647" width="9.44140625" style="21" customWidth="1"/>
    <col min="5648" max="5648" width="9.33203125" style="21" bestFit="1" customWidth="1"/>
    <col min="5649" max="5650" width="9.109375" style="21"/>
    <col min="5651" max="5651" width="13" style="21" customWidth="1"/>
    <col min="5652" max="5652" width="9.109375" style="21" customWidth="1"/>
    <col min="5653" max="5662" width="10.33203125" style="21" customWidth="1"/>
    <col min="5663" max="5889" width="9.109375" style="21"/>
    <col min="5890" max="5890" width="42.6640625" style="21" customWidth="1"/>
    <col min="5891" max="5893" width="18.44140625" style="21" customWidth="1"/>
    <col min="5894" max="5894" width="9.109375" style="21"/>
    <col min="5895" max="5895" width="12.6640625" style="21" customWidth="1"/>
    <col min="5896" max="5896" width="12.6640625" style="21" bestFit="1" customWidth="1"/>
    <col min="5897" max="5899" width="11.6640625" style="21" bestFit="1" customWidth="1"/>
    <col min="5900" max="5900" width="10.88671875" style="21" customWidth="1"/>
    <col min="5901" max="5901" width="11.33203125" style="21" customWidth="1"/>
    <col min="5902" max="5902" width="9.88671875" style="21" customWidth="1"/>
    <col min="5903" max="5903" width="9.44140625" style="21" customWidth="1"/>
    <col min="5904" max="5904" width="9.33203125" style="21" bestFit="1" customWidth="1"/>
    <col min="5905" max="5906" width="9.109375" style="21"/>
    <col min="5907" max="5907" width="13" style="21" customWidth="1"/>
    <col min="5908" max="5908" width="9.109375" style="21" customWidth="1"/>
    <col min="5909" max="5918" width="10.33203125" style="21" customWidth="1"/>
    <col min="5919" max="6145" width="9.109375" style="21"/>
    <col min="6146" max="6146" width="42.6640625" style="21" customWidth="1"/>
    <col min="6147" max="6149" width="18.44140625" style="21" customWidth="1"/>
    <col min="6150" max="6150" width="9.109375" style="21"/>
    <col min="6151" max="6151" width="12.6640625" style="21" customWidth="1"/>
    <col min="6152" max="6152" width="12.6640625" style="21" bestFit="1" customWidth="1"/>
    <col min="6153" max="6155" width="11.6640625" style="21" bestFit="1" customWidth="1"/>
    <col min="6156" max="6156" width="10.88671875" style="21" customWidth="1"/>
    <col min="6157" max="6157" width="11.33203125" style="21" customWidth="1"/>
    <col min="6158" max="6158" width="9.88671875" style="21" customWidth="1"/>
    <col min="6159" max="6159" width="9.44140625" style="21" customWidth="1"/>
    <col min="6160" max="6160" width="9.33203125" style="21" bestFit="1" customWidth="1"/>
    <col min="6161" max="6162" width="9.109375" style="21"/>
    <col min="6163" max="6163" width="13" style="21" customWidth="1"/>
    <col min="6164" max="6164" width="9.109375" style="21" customWidth="1"/>
    <col min="6165" max="6174" width="10.33203125" style="21" customWidth="1"/>
    <col min="6175" max="6401" width="9.109375" style="21"/>
    <col min="6402" max="6402" width="42.6640625" style="21" customWidth="1"/>
    <col min="6403" max="6405" width="18.44140625" style="21" customWidth="1"/>
    <col min="6406" max="6406" width="9.109375" style="21"/>
    <col min="6407" max="6407" width="12.6640625" style="21" customWidth="1"/>
    <col min="6408" max="6408" width="12.6640625" style="21" bestFit="1" customWidth="1"/>
    <col min="6409" max="6411" width="11.6640625" style="21" bestFit="1" customWidth="1"/>
    <col min="6412" max="6412" width="10.88671875" style="21" customWidth="1"/>
    <col min="6413" max="6413" width="11.33203125" style="21" customWidth="1"/>
    <col min="6414" max="6414" width="9.88671875" style="21" customWidth="1"/>
    <col min="6415" max="6415" width="9.44140625" style="21" customWidth="1"/>
    <col min="6416" max="6416" width="9.33203125" style="21" bestFit="1" customWidth="1"/>
    <col min="6417" max="6418" width="9.109375" style="21"/>
    <col min="6419" max="6419" width="13" style="21" customWidth="1"/>
    <col min="6420" max="6420" width="9.109375" style="21" customWidth="1"/>
    <col min="6421" max="6430" width="10.33203125" style="21" customWidth="1"/>
    <col min="6431" max="6657" width="9.109375" style="21"/>
    <col min="6658" max="6658" width="42.6640625" style="21" customWidth="1"/>
    <col min="6659" max="6661" width="18.44140625" style="21" customWidth="1"/>
    <col min="6662" max="6662" width="9.109375" style="21"/>
    <col min="6663" max="6663" width="12.6640625" style="21" customWidth="1"/>
    <col min="6664" max="6664" width="12.6640625" style="21" bestFit="1" customWidth="1"/>
    <col min="6665" max="6667" width="11.6640625" style="21" bestFit="1" customWidth="1"/>
    <col min="6668" max="6668" width="10.88671875" style="21" customWidth="1"/>
    <col min="6669" max="6669" width="11.33203125" style="21" customWidth="1"/>
    <col min="6670" max="6670" width="9.88671875" style="21" customWidth="1"/>
    <col min="6671" max="6671" width="9.44140625" style="21" customWidth="1"/>
    <col min="6672" max="6672" width="9.33203125" style="21" bestFit="1" customWidth="1"/>
    <col min="6673" max="6674" width="9.109375" style="21"/>
    <col min="6675" max="6675" width="13" style="21" customWidth="1"/>
    <col min="6676" max="6676" width="9.109375" style="21" customWidth="1"/>
    <col min="6677" max="6686" width="10.33203125" style="21" customWidth="1"/>
    <col min="6687" max="6913" width="9.109375" style="21"/>
    <col min="6914" max="6914" width="42.6640625" style="21" customWidth="1"/>
    <col min="6915" max="6917" width="18.44140625" style="21" customWidth="1"/>
    <col min="6918" max="6918" width="9.109375" style="21"/>
    <col min="6919" max="6919" width="12.6640625" style="21" customWidth="1"/>
    <col min="6920" max="6920" width="12.6640625" style="21" bestFit="1" customWidth="1"/>
    <col min="6921" max="6923" width="11.6640625" style="21" bestFit="1" customWidth="1"/>
    <col min="6924" max="6924" width="10.88671875" style="21" customWidth="1"/>
    <col min="6925" max="6925" width="11.33203125" style="21" customWidth="1"/>
    <col min="6926" max="6926" width="9.88671875" style="21" customWidth="1"/>
    <col min="6927" max="6927" width="9.44140625" style="21" customWidth="1"/>
    <col min="6928" max="6928" width="9.33203125" style="21" bestFit="1" customWidth="1"/>
    <col min="6929" max="6930" width="9.109375" style="21"/>
    <col min="6931" max="6931" width="13" style="21" customWidth="1"/>
    <col min="6932" max="6932" width="9.109375" style="21" customWidth="1"/>
    <col min="6933" max="6942" width="10.33203125" style="21" customWidth="1"/>
    <col min="6943" max="7169" width="9.109375" style="21"/>
    <col min="7170" max="7170" width="42.6640625" style="21" customWidth="1"/>
    <col min="7171" max="7173" width="18.44140625" style="21" customWidth="1"/>
    <col min="7174" max="7174" width="9.109375" style="21"/>
    <col min="7175" max="7175" width="12.6640625" style="21" customWidth="1"/>
    <col min="7176" max="7176" width="12.6640625" style="21" bestFit="1" customWidth="1"/>
    <col min="7177" max="7179" width="11.6640625" style="21" bestFit="1" customWidth="1"/>
    <col min="7180" max="7180" width="10.88671875" style="21" customWidth="1"/>
    <col min="7181" max="7181" width="11.33203125" style="21" customWidth="1"/>
    <col min="7182" max="7182" width="9.88671875" style="21" customWidth="1"/>
    <col min="7183" max="7183" width="9.44140625" style="21" customWidth="1"/>
    <col min="7184" max="7184" width="9.33203125" style="21" bestFit="1" customWidth="1"/>
    <col min="7185" max="7186" width="9.109375" style="21"/>
    <col min="7187" max="7187" width="13" style="21" customWidth="1"/>
    <col min="7188" max="7188" width="9.109375" style="21" customWidth="1"/>
    <col min="7189" max="7198" width="10.33203125" style="21" customWidth="1"/>
    <col min="7199" max="7425" width="9.109375" style="21"/>
    <col min="7426" max="7426" width="42.6640625" style="21" customWidth="1"/>
    <col min="7427" max="7429" width="18.44140625" style="21" customWidth="1"/>
    <col min="7430" max="7430" width="9.109375" style="21"/>
    <col min="7431" max="7431" width="12.6640625" style="21" customWidth="1"/>
    <col min="7432" max="7432" width="12.6640625" style="21" bestFit="1" customWidth="1"/>
    <col min="7433" max="7435" width="11.6640625" style="21" bestFit="1" customWidth="1"/>
    <col min="7436" max="7436" width="10.88671875" style="21" customWidth="1"/>
    <col min="7437" max="7437" width="11.33203125" style="21" customWidth="1"/>
    <col min="7438" max="7438" width="9.88671875" style="21" customWidth="1"/>
    <col min="7439" max="7439" width="9.44140625" style="21" customWidth="1"/>
    <col min="7440" max="7440" width="9.33203125" style="21" bestFit="1" customWidth="1"/>
    <col min="7441" max="7442" width="9.109375" style="21"/>
    <col min="7443" max="7443" width="13" style="21" customWidth="1"/>
    <col min="7444" max="7444" width="9.109375" style="21" customWidth="1"/>
    <col min="7445" max="7454" width="10.33203125" style="21" customWidth="1"/>
    <col min="7455" max="7681" width="9.109375" style="21"/>
    <col min="7682" max="7682" width="42.6640625" style="21" customWidth="1"/>
    <col min="7683" max="7685" width="18.44140625" style="21" customWidth="1"/>
    <col min="7686" max="7686" width="9.109375" style="21"/>
    <col min="7687" max="7687" width="12.6640625" style="21" customWidth="1"/>
    <col min="7688" max="7688" width="12.6640625" style="21" bestFit="1" customWidth="1"/>
    <col min="7689" max="7691" width="11.6640625" style="21" bestFit="1" customWidth="1"/>
    <col min="7692" max="7692" width="10.88671875" style="21" customWidth="1"/>
    <col min="7693" max="7693" width="11.33203125" style="21" customWidth="1"/>
    <col min="7694" max="7694" width="9.88671875" style="21" customWidth="1"/>
    <col min="7695" max="7695" width="9.44140625" style="21" customWidth="1"/>
    <col min="7696" max="7696" width="9.33203125" style="21" bestFit="1" customWidth="1"/>
    <col min="7697" max="7698" width="9.109375" style="21"/>
    <col min="7699" max="7699" width="13" style="21" customWidth="1"/>
    <col min="7700" max="7700" width="9.109375" style="21" customWidth="1"/>
    <col min="7701" max="7710" width="10.33203125" style="21" customWidth="1"/>
    <col min="7711" max="7937" width="9.109375" style="21"/>
    <col min="7938" max="7938" width="42.6640625" style="21" customWidth="1"/>
    <col min="7939" max="7941" width="18.44140625" style="21" customWidth="1"/>
    <col min="7942" max="7942" width="9.109375" style="21"/>
    <col min="7943" max="7943" width="12.6640625" style="21" customWidth="1"/>
    <col min="7944" max="7944" width="12.6640625" style="21" bestFit="1" customWidth="1"/>
    <col min="7945" max="7947" width="11.6640625" style="21" bestFit="1" customWidth="1"/>
    <col min="7948" max="7948" width="10.88671875" style="21" customWidth="1"/>
    <col min="7949" max="7949" width="11.33203125" style="21" customWidth="1"/>
    <col min="7950" max="7950" width="9.88671875" style="21" customWidth="1"/>
    <col min="7951" max="7951" width="9.44140625" style="21" customWidth="1"/>
    <col min="7952" max="7952" width="9.33203125" style="21" bestFit="1" customWidth="1"/>
    <col min="7953" max="7954" width="9.109375" style="21"/>
    <col min="7955" max="7955" width="13" style="21" customWidth="1"/>
    <col min="7956" max="7956" width="9.109375" style="21" customWidth="1"/>
    <col min="7957" max="7966" width="10.33203125" style="21" customWidth="1"/>
    <col min="7967" max="8193" width="9.109375" style="21"/>
    <col min="8194" max="8194" width="42.6640625" style="21" customWidth="1"/>
    <col min="8195" max="8197" width="18.44140625" style="21" customWidth="1"/>
    <col min="8198" max="8198" width="9.109375" style="21"/>
    <col min="8199" max="8199" width="12.6640625" style="21" customWidth="1"/>
    <col min="8200" max="8200" width="12.6640625" style="21" bestFit="1" customWidth="1"/>
    <col min="8201" max="8203" width="11.6640625" style="21" bestFit="1" customWidth="1"/>
    <col min="8204" max="8204" width="10.88671875" style="21" customWidth="1"/>
    <col min="8205" max="8205" width="11.33203125" style="21" customWidth="1"/>
    <col min="8206" max="8206" width="9.88671875" style="21" customWidth="1"/>
    <col min="8207" max="8207" width="9.44140625" style="21" customWidth="1"/>
    <col min="8208" max="8208" width="9.33203125" style="21" bestFit="1" customWidth="1"/>
    <col min="8209" max="8210" width="9.109375" style="21"/>
    <col min="8211" max="8211" width="13" style="21" customWidth="1"/>
    <col min="8212" max="8212" width="9.109375" style="21" customWidth="1"/>
    <col min="8213" max="8222" width="10.33203125" style="21" customWidth="1"/>
    <col min="8223" max="8449" width="9.109375" style="21"/>
    <col min="8450" max="8450" width="42.6640625" style="21" customWidth="1"/>
    <col min="8451" max="8453" width="18.44140625" style="21" customWidth="1"/>
    <col min="8454" max="8454" width="9.109375" style="21"/>
    <col min="8455" max="8455" width="12.6640625" style="21" customWidth="1"/>
    <col min="8456" max="8456" width="12.6640625" style="21" bestFit="1" customWidth="1"/>
    <col min="8457" max="8459" width="11.6640625" style="21" bestFit="1" customWidth="1"/>
    <col min="8460" max="8460" width="10.88671875" style="21" customWidth="1"/>
    <col min="8461" max="8461" width="11.33203125" style="21" customWidth="1"/>
    <col min="8462" max="8462" width="9.88671875" style="21" customWidth="1"/>
    <col min="8463" max="8463" width="9.44140625" style="21" customWidth="1"/>
    <col min="8464" max="8464" width="9.33203125" style="21" bestFit="1" customWidth="1"/>
    <col min="8465" max="8466" width="9.109375" style="21"/>
    <col min="8467" max="8467" width="13" style="21" customWidth="1"/>
    <col min="8468" max="8468" width="9.109375" style="21" customWidth="1"/>
    <col min="8469" max="8478" width="10.33203125" style="21" customWidth="1"/>
    <col min="8479" max="8705" width="9.109375" style="21"/>
    <col min="8706" max="8706" width="42.6640625" style="21" customWidth="1"/>
    <col min="8707" max="8709" width="18.44140625" style="21" customWidth="1"/>
    <col min="8710" max="8710" width="9.109375" style="21"/>
    <col min="8711" max="8711" width="12.6640625" style="21" customWidth="1"/>
    <col min="8712" max="8712" width="12.6640625" style="21" bestFit="1" customWidth="1"/>
    <col min="8713" max="8715" width="11.6640625" style="21" bestFit="1" customWidth="1"/>
    <col min="8716" max="8716" width="10.88671875" style="21" customWidth="1"/>
    <col min="8717" max="8717" width="11.33203125" style="21" customWidth="1"/>
    <col min="8718" max="8718" width="9.88671875" style="21" customWidth="1"/>
    <col min="8719" max="8719" width="9.44140625" style="21" customWidth="1"/>
    <col min="8720" max="8720" width="9.33203125" style="21" bestFit="1" customWidth="1"/>
    <col min="8721" max="8722" width="9.109375" style="21"/>
    <col min="8723" max="8723" width="13" style="21" customWidth="1"/>
    <col min="8724" max="8724" width="9.109375" style="21" customWidth="1"/>
    <col min="8725" max="8734" width="10.33203125" style="21" customWidth="1"/>
    <col min="8735" max="8961" width="9.109375" style="21"/>
    <col min="8962" max="8962" width="42.6640625" style="21" customWidth="1"/>
    <col min="8963" max="8965" width="18.44140625" style="21" customWidth="1"/>
    <col min="8966" max="8966" width="9.109375" style="21"/>
    <col min="8967" max="8967" width="12.6640625" style="21" customWidth="1"/>
    <col min="8968" max="8968" width="12.6640625" style="21" bestFit="1" customWidth="1"/>
    <col min="8969" max="8971" width="11.6640625" style="21" bestFit="1" customWidth="1"/>
    <col min="8972" max="8972" width="10.88671875" style="21" customWidth="1"/>
    <col min="8973" max="8973" width="11.33203125" style="21" customWidth="1"/>
    <col min="8974" max="8974" width="9.88671875" style="21" customWidth="1"/>
    <col min="8975" max="8975" width="9.44140625" style="21" customWidth="1"/>
    <col min="8976" max="8976" width="9.33203125" style="21" bestFit="1" customWidth="1"/>
    <col min="8977" max="8978" width="9.109375" style="21"/>
    <col min="8979" max="8979" width="13" style="21" customWidth="1"/>
    <col min="8980" max="8980" width="9.109375" style="21" customWidth="1"/>
    <col min="8981" max="8990" width="10.33203125" style="21" customWidth="1"/>
    <col min="8991" max="9217" width="9.109375" style="21"/>
    <col min="9218" max="9218" width="42.6640625" style="21" customWidth="1"/>
    <col min="9219" max="9221" width="18.44140625" style="21" customWidth="1"/>
    <col min="9222" max="9222" width="9.109375" style="21"/>
    <col min="9223" max="9223" width="12.6640625" style="21" customWidth="1"/>
    <col min="9224" max="9224" width="12.6640625" style="21" bestFit="1" customWidth="1"/>
    <col min="9225" max="9227" width="11.6640625" style="21" bestFit="1" customWidth="1"/>
    <col min="9228" max="9228" width="10.88671875" style="21" customWidth="1"/>
    <col min="9229" max="9229" width="11.33203125" style="21" customWidth="1"/>
    <col min="9230" max="9230" width="9.88671875" style="21" customWidth="1"/>
    <col min="9231" max="9231" width="9.44140625" style="21" customWidth="1"/>
    <col min="9232" max="9232" width="9.33203125" style="21" bestFit="1" customWidth="1"/>
    <col min="9233" max="9234" width="9.109375" style="21"/>
    <col min="9235" max="9235" width="13" style="21" customWidth="1"/>
    <col min="9236" max="9236" width="9.109375" style="21" customWidth="1"/>
    <col min="9237" max="9246" width="10.33203125" style="21" customWidth="1"/>
    <col min="9247" max="9473" width="9.109375" style="21"/>
    <col min="9474" max="9474" width="42.6640625" style="21" customWidth="1"/>
    <col min="9475" max="9477" width="18.44140625" style="21" customWidth="1"/>
    <col min="9478" max="9478" width="9.109375" style="21"/>
    <col min="9479" max="9479" width="12.6640625" style="21" customWidth="1"/>
    <col min="9480" max="9480" width="12.6640625" style="21" bestFit="1" customWidth="1"/>
    <col min="9481" max="9483" width="11.6640625" style="21" bestFit="1" customWidth="1"/>
    <col min="9484" max="9484" width="10.88671875" style="21" customWidth="1"/>
    <col min="9485" max="9485" width="11.33203125" style="21" customWidth="1"/>
    <col min="9486" max="9486" width="9.88671875" style="21" customWidth="1"/>
    <col min="9487" max="9487" width="9.44140625" style="21" customWidth="1"/>
    <col min="9488" max="9488" width="9.33203125" style="21" bestFit="1" customWidth="1"/>
    <col min="9489" max="9490" width="9.109375" style="21"/>
    <col min="9491" max="9491" width="13" style="21" customWidth="1"/>
    <col min="9492" max="9492" width="9.109375" style="21" customWidth="1"/>
    <col min="9493" max="9502" width="10.33203125" style="21" customWidth="1"/>
    <col min="9503" max="9729" width="9.109375" style="21"/>
    <col min="9730" max="9730" width="42.6640625" style="21" customWidth="1"/>
    <col min="9731" max="9733" width="18.44140625" style="21" customWidth="1"/>
    <col min="9734" max="9734" width="9.109375" style="21"/>
    <col min="9735" max="9735" width="12.6640625" style="21" customWidth="1"/>
    <col min="9736" max="9736" width="12.6640625" style="21" bestFit="1" customWidth="1"/>
    <col min="9737" max="9739" width="11.6640625" style="21" bestFit="1" customWidth="1"/>
    <col min="9740" max="9740" width="10.88671875" style="21" customWidth="1"/>
    <col min="9741" max="9741" width="11.33203125" style="21" customWidth="1"/>
    <col min="9742" max="9742" width="9.88671875" style="21" customWidth="1"/>
    <col min="9743" max="9743" width="9.44140625" style="21" customWidth="1"/>
    <col min="9744" max="9744" width="9.33203125" style="21" bestFit="1" customWidth="1"/>
    <col min="9745" max="9746" width="9.109375" style="21"/>
    <col min="9747" max="9747" width="13" style="21" customWidth="1"/>
    <col min="9748" max="9748" width="9.109375" style="21" customWidth="1"/>
    <col min="9749" max="9758" width="10.33203125" style="21" customWidth="1"/>
    <col min="9759" max="9985" width="9.109375" style="21"/>
    <col min="9986" max="9986" width="42.6640625" style="21" customWidth="1"/>
    <col min="9987" max="9989" width="18.44140625" style="21" customWidth="1"/>
    <col min="9990" max="9990" width="9.109375" style="21"/>
    <col min="9991" max="9991" width="12.6640625" style="21" customWidth="1"/>
    <col min="9992" max="9992" width="12.6640625" style="21" bestFit="1" customWidth="1"/>
    <col min="9993" max="9995" width="11.6640625" style="21" bestFit="1" customWidth="1"/>
    <col min="9996" max="9996" width="10.88671875" style="21" customWidth="1"/>
    <col min="9997" max="9997" width="11.33203125" style="21" customWidth="1"/>
    <col min="9998" max="9998" width="9.88671875" style="21" customWidth="1"/>
    <col min="9999" max="9999" width="9.44140625" style="21" customWidth="1"/>
    <col min="10000" max="10000" width="9.33203125" style="21" bestFit="1" customWidth="1"/>
    <col min="10001" max="10002" width="9.109375" style="21"/>
    <col min="10003" max="10003" width="13" style="21" customWidth="1"/>
    <col min="10004" max="10004" width="9.109375" style="21" customWidth="1"/>
    <col min="10005" max="10014" width="10.33203125" style="21" customWidth="1"/>
    <col min="10015" max="10241" width="9.109375" style="21"/>
    <col min="10242" max="10242" width="42.6640625" style="21" customWidth="1"/>
    <col min="10243" max="10245" width="18.44140625" style="21" customWidth="1"/>
    <col min="10246" max="10246" width="9.109375" style="21"/>
    <col min="10247" max="10247" width="12.6640625" style="21" customWidth="1"/>
    <col min="10248" max="10248" width="12.6640625" style="21" bestFit="1" customWidth="1"/>
    <col min="10249" max="10251" width="11.6640625" style="21" bestFit="1" customWidth="1"/>
    <col min="10252" max="10252" width="10.88671875" style="21" customWidth="1"/>
    <col min="10253" max="10253" width="11.33203125" style="21" customWidth="1"/>
    <col min="10254" max="10254" width="9.88671875" style="21" customWidth="1"/>
    <col min="10255" max="10255" width="9.44140625" style="21" customWidth="1"/>
    <col min="10256" max="10256" width="9.33203125" style="21" bestFit="1" customWidth="1"/>
    <col min="10257" max="10258" width="9.109375" style="21"/>
    <col min="10259" max="10259" width="13" style="21" customWidth="1"/>
    <col min="10260" max="10260" width="9.109375" style="21" customWidth="1"/>
    <col min="10261" max="10270" width="10.33203125" style="21" customWidth="1"/>
    <col min="10271" max="10497" width="9.109375" style="21"/>
    <col min="10498" max="10498" width="42.6640625" style="21" customWidth="1"/>
    <col min="10499" max="10501" width="18.44140625" style="21" customWidth="1"/>
    <col min="10502" max="10502" width="9.109375" style="21"/>
    <col min="10503" max="10503" width="12.6640625" style="21" customWidth="1"/>
    <col min="10504" max="10504" width="12.6640625" style="21" bestFit="1" customWidth="1"/>
    <col min="10505" max="10507" width="11.6640625" style="21" bestFit="1" customWidth="1"/>
    <col min="10508" max="10508" width="10.88671875" style="21" customWidth="1"/>
    <col min="10509" max="10509" width="11.33203125" style="21" customWidth="1"/>
    <col min="10510" max="10510" width="9.88671875" style="21" customWidth="1"/>
    <col min="10511" max="10511" width="9.44140625" style="21" customWidth="1"/>
    <col min="10512" max="10512" width="9.33203125" style="21" bestFit="1" customWidth="1"/>
    <col min="10513" max="10514" width="9.109375" style="21"/>
    <col min="10515" max="10515" width="13" style="21" customWidth="1"/>
    <col min="10516" max="10516" width="9.109375" style="21" customWidth="1"/>
    <col min="10517" max="10526" width="10.33203125" style="21" customWidth="1"/>
    <col min="10527" max="10753" width="9.109375" style="21"/>
    <col min="10754" max="10754" width="42.6640625" style="21" customWidth="1"/>
    <col min="10755" max="10757" width="18.44140625" style="21" customWidth="1"/>
    <col min="10758" max="10758" width="9.109375" style="21"/>
    <col min="10759" max="10759" width="12.6640625" style="21" customWidth="1"/>
    <col min="10760" max="10760" width="12.6640625" style="21" bestFit="1" customWidth="1"/>
    <col min="10761" max="10763" width="11.6640625" style="21" bestFit="1" customWidth="1"/>
    <col min="10764" max="10764" width="10.88671875" style="21" customWidth="1"/>
    <col min="10765" max="10765" width="11.33203125" style="21" customWidth="1"/>
    <col min="10766" max="10766" width="9.88671875" style="21" customWidth="1"/>
    <col min="10767" max="10767" width="9.44140625" style="21" customWidth="1"/>
    <col min="10768" max="10768" width="9.33203125" style="21" bestFit="1" customWidth="1"/>
    <col min="10769" max="10770" width="9.109375" style="21"/>
    <col min="10771" max="10771" width="13" style="21" customWidth="1"/>
    <col min="10772" max="10772" width="9.109375" style="21" customWidth="1"/>
    <col min="10773" max="10782" width="10.33203125" style="21" customWidth="1"/>
    <col min="10783" max="11009" width="9.109375" style="21"/>
    <col min="11010" max="11010" width="42.6640625" style="21" customWidth="1"/>
    <col min="11011" max="11013" width="18.44140625" style="21" customWidth="1"/>
    <col min="11014" max="11014" width="9.109375" style="21"/>
    <col min="11015" max="11015" width="12.6640625" style="21" customWidth="1"/>
    <col min="11016" max="11016" width="12.6640625" style="21" bestFit="1" customWidth="1"/>
    <col min="11017" max="11019" width="11.6640625" style="21" bestFit="1" customWidth="1"/>
    <col min="11020" max="11020" width="10.88671875" style="21" customWidth="1"/>
    <col min="11021" max="11021" width="11.33203125" style="21" customWidth="1"/>
    <col min="11022" max="11022" width="9.88671875" style="21" customWidth="1"/>
    <col min="11023" max="11023" width="9.44140625" style="21" customWidth="1"/>
    <col min="11024" max="11024" width="9.33203125" style="21" bestFit="1" customWidth="1"/>
    <col min="11025" max="11026" width="9.109375" style="21"/>
    <col min="11027" max="11027" width="13" style="21" customWidth="1"/>
    <col min="11028" max="11028" width="9.109375" style="21" customWidth="1"/>
    <col min="11029" max="11038" width="10.33203125" style="21" customWidth="1"/>
    <col min="11039" max="11265" width="9.109375" style="21"/>
    <col min="11266" max="11266" width="42.6640625" style="21" customWidth="1"/>
    <col min="11267" max="11269" width="18.44140625" style="21" customWidth="1"/>
    <col min="11270" max="11270" width="9.109375" style="21"/>
    <col min="11271" max="11271" width="12.6640625" style="21" customWidth="1"/>
    <col min="11272" max="11272" width="12.6640625" style="21" bestFit="1" customWidth="1"/>
    <col min="11273" max="11275" width="11.6640625" style="21" bestFit="1" customWidth="1"/>
    <col min="11276" max="11276" width="10.88671875" style="21" customWidth="1"/>
    <col min="11277" max="11277" width="11.33203125" style="21" customWidth="1"/>
    <col min="11278" max="11278" width="9.88671875" style="21" customWidth="1"/>
    <col min="11279" max="11279" width="9.44140625" style="21" customWidth="1"/>
    <col min="11280" max="11280" width="9.33203125" style="21" bestFit="1" customWidth="1"/>
    <col min="11281" max="11282" width="9.109375" style="21"/>
    <col min="11283" max="11283" width="13" style="21" customWidth="1"/>
    <col min="11284" max="11284" width="9.109375" style="21" customWidth="1"/>
    <col min="11285" max="11294" width="10.33203125" style="21" customWidth="1"/>
    <col min="11295" max="11521" width="9.109375" style="21"/>
    <col min="11522" max="11522" width="42.6640625" style="21" customWidth="1"/>
    <col min="11523" max="11525" width="18.44140625" style="21" customWidth="1"/>
    <col min="11526" max="11526" width="9.109375" style="21"/>
    <col min="11527" max="11527" width="12.6640625" style="21" customWidth="1"/>
    <col min="11528" max="11528" width="12.6640625" style="21" bestFit="1" customWidth="1"/>
    <col min="11529" max="11531" width="11.6640625" style="21" bestFit="1" customWidth="1"/>
    <col min="11532" max="11532" width="10.88671875" style="21" customWidth="1"/>
    <col min="11533" max="11533" width="11.33203125" style="21" customWidth="1"/>
    <col min="11534" max="11534" width="9.88671875" style="21" customWidth="1"/>
    <col min="11535" max="11535" width="9.44140625" style="21" customWidth="1"/>
    <col min="11536" max="11536" width="9.33203125" style="21" bestFit="1" customWidth="1"/>
    <col min="11537" max="11538" width="9.109375" style="21"/>
    <col min="11539" max="11539" width="13" style="21" customWidth="1"/>
    <col min="11540" max="11540" width="9.109375" style="21" customWidth="1"/>
    <col min="11541" max="11550" width="10.33203125" style="21" customWidth="1"/>
    <col min="11551" max="11777" width="9.109375" style="21"/>
    <col min="11778" max="11778" width="42.6640625" style="21" customWidth="1"/>
    <col min="11779" max="11781" width="18.44140625" style="21" customWidth="1"/>
    <col min="11782" max="11782" width="9.109375" style="21"/>
    <col min="11783" max="11783" width="12.6640625" style="21" customWidth="1"/>
    <col min="11784" max="11784" width="12.6640625" style="21" bestFit="1" customWidth="1"/>
    <col min="11785" max="11787" width="11.6640625" style="21" bestFit="1" customWidth="1"/>
    <col min="11788" max="11788" width="10.88671875" style="21" customWidth="1"/>
    <col min="11789" max="11789" width="11.33203125" style="21" customWidth="1"/>
    <col min="11790" max="11790" width="9.88671875" style="21" customWidth="1"/>
    <col min="11791" max="11791" width="9.44140625" style="21" customWidth="1"/>
    <col min="11792" max="11792" width="9.33203125" style="21" bestFit="1" customWidth="1"/>
    <col min="11793" max="11794" width="9.109375" style="21"/>
    <col min="11795" max="11795" width="13" style="21" customWidth="1"/>
    <col min="11796" max="11796" width="9.109375" style="21" customWidth="1"/>
    <col min="11797" max="11806" width="10.33203125" style="21" customWidth="1"/>
    <col min="11807" max="12033" width="9.109375" style="21"/>
    <col min="12034" max="12034" width="42.6640625" style="21" customWidth="1"/>
    <col min="12035" max="12037" width="18.44140625" style="21" customWidth="1"/>
    <col min="12038" max="12038" width="9.109375" style="21"/>
    <col min="12039" max="12039" width="12.6640625" style="21" customWidth="1"/>
    <col min="12040" max="12040" width="12.6640625" style="21" bestFit="1" customWidth="1"/>
    <col min="12041" max="12043" width="11.6640625" style="21" bestFit="1" customWidth="1"/>
    <col min="12044" max="12044" width="10.88671875" style="21" customWidth="1"/>
    <col min="12045" max="12045" width="11.33203125" style="21" customWidth="1"/>
    <col min="12046" max="12046" width="9.88671875" style="21" customWidth="1"/>
    <col min="12047" max="12047" width="9.44140625" style="21" customWidth="1"/>
    <col min="12048" max="12048" width="9.33203125" style="21" bestFit="1" customWidth="1"/>
    <col min="12049" max="12050" width="9.109375" style="21"/>
    <col min="12051" max="12051" width="13" style="21" customWidth="1"/>
    <col min="12052" max="12052" width="9.109375" style="21" customWidth="1"/>
    <col min="12053" max="12062" width="10.33203125" style="21" customWidth="1"/>
    <col min="12063" max="12289" width="9.109375" style="21"/>
    <col min="12290" max="12290" width="42.6640625" style="21" customWidth="1"/>
    <col min="12291" max="12293" width="18.44140625" style="21" customWidth="1"/>
    <col min="12294" max="12294" width="9.109375" style="21"/>
    <col min="12295" max="12295" width="12.6640625" style="21" customWidth="1"/>
    <col min="12296" max="12296" width="12.6640625" style="21" bestFit="1" customWidth="1"/>
    <col min="12297" max="12299" width="11.6640625" style="21" bestFit="1" customWidth="1"/>
    <col min="12300" max="12300" width="10.88671875" style="21" customWidth="1"/>
    <col min="12301" max="12301" width="11.33203125" style="21" customWidth="1"/>
    <col min="12302" max="12302" width="9.88671875" style="21" customWidth="1"/>
    <col min="12303" max="12303" width="9.44140625" style="21" customWidth="1"/>
    <col min="12304" max="12304" width="9.33203125" style="21" bestFit="1" customWidth="1"/>
    <col min="12305" max="12306" width="9.109375" style="21"/>
    <col min="12307" max="12307" width="13" style="21" customWidth="1"/>
    <col min="12308" max="12308" width="9.109375" style="21" customWidth="1"/>
    <col min="12309" max="12318" width="10.33203125" style="21" customWidth="1"/>
    <col min="12319" max="12545" width="9.109375" style="21"/>
    <col min="12546" max="12546" width="42.6640625" style="21" customWidth="1"/>
    <col min="12547" max="12549" width="18.44140625" style="21" customWidth="1"/>
    <col min="12550" max="12550" width="9.109375" style="21"/>
    <col min="12551" max="12551" width="12.6640625" style="21" customWidth="1"/>
    <col min="12552" max="12552" width="12.6640625" style="21" bestFit="1" customWidth="1"/>
    <col min="12553" max="12555" width="11.6640625" style="21" bestFit="1" customWidth="1"/>
    <col min="12556" max="12556" width="10.88671875" style="21" customWidth="1"/>
    <col min="12557" max="12557" width="11.33203125" style="21" customWidth="1"/>
    <col min="12558" max="12558" width="9.88671875" style="21" customWidth="1"/>
    <col min="12559" max="12559" width="9.44140625" style="21" customWidth="1"/>
    <col min="12560" max="12560" width="9.33203125" style="21" bestFit="1" customWidth="1"/>
    <col min="12561" max="12562" width="9.109375" style="21"/>
    <col min="12563" max="12563" width="13" style="21" customWidth="1"/>
    <col min="12564" max="12564" width="9.109375" style="21" customWidth="1"/>
    <col min="12565" max="12574" width="10.33203125" style="21" customWidth="1"/>
    <col min="12575" max="12801" width="9.109375" style="21"/>
    <col min="12802" max="12802" width="42.6640625" style="21" customWidth="1"/>
    <col min="12803" max="12805" width="18.44140625" style="21" customWidth="1"/>
    <col min="12806" max="12806" width="9.109375" style="21"/>
    <col min="12807" max="12807" width="12.6640625" style="21" customWidth="1"/>
    <col min="12808" max="12808" width="12.6640625" style="21" bestFit="1" customWidth="1"/>
    <col min="12809" max="12811" width="11.6640625" style="21" bestFit="1" customWidth="1"/>
    <col min="12812" max="12812" width="10.88671875" style="21" customWidth="1"/>
    <col min="12813" max="12813" width="11.33203125" style="21" customWidth="1"/>
    <col min="12814" max="12814" width="9.88671875" style="21" customWidth="1"/>
    <col min="12815" max="12815" width="9.44140625" style="21" customWidth="1"/>
    <col min="12816" max="12816" width="9.33203125" style="21" bestFit="1" customWidth="1"/>
    <col min="12817" max="12818" width="9.109375" style="21"/>
    <col min="12819" max="12819" width="13" style="21" customWidth="1"/>
    <col min="12820" max="12820" width="9.109375" style="21" customWidth="1"/>
    <col min="12821" max="12830" width="10.33203125" style="21" customWidth="1"/>
    <col min="12831" max="13057" width="9.109375" style="21"/>
    <col min="13058" max="13058" width="42.6640625" style="21" customWidth="1"/>
    <col min="13059" max="13061" width="18.44140625" style="21" customWidth="1"/>
    <col min="13062" max="13062" width="9.109375" style="21"/>
    <col min="13063" max="13063" width="12.6640625" style="21" customWidth="1"/>
    <col min="13064" max="13064" width="12.6640625" style="21" bestFit="1" customWidth="1"/>
    <col min="13065" max="13067" width="11.6640625" style="21" bestFit="1" customWidth="1"/>
    <col min="13068" max="13068" width="10.88671875" style="21" customWidth="1"/>
    <col min="13069" max="13069" width="11.33203125" style="21" customWidth="1"/>
    <col min="13070" max="13070" width="9.88671875" style="21" customWidth="1"/>
    <col min="13071" max="13071" width="9.44140625" style="21" customWidth="1"/>
    <col min="13072" max="13072" width="9.33203125" style="21" bestFit="1" customWidth="1"/>
    <col min="13073" max="13074" width="9.109375" style="21"/>
    <col min="13075" max="13075" width="13" style="21" customWidth="1"/>
    <col min="13076" max="13076" width="9.109375" style="21" customWidth="1"/>
    <col min="13077" max="13086" width="10.33203125" style="21" customWidth="1"/>
    <col min="13087" max="13313" width="9.109375" style="21"/>
    <col min="13314" max="13314" width="42.6640625" style="21" customWidth="1"/>
    <col min="13315" max="13317" width="18.44140625" style="21" customWidth="1"/>
    <col min="13318" max="13318" width="9.109375" style="21"/>
    <col min="13319" max="13319" width="12.6640625" style="21" customWidth="1"/>
    <col min="13320" max="13320" width="12.6640625" style="21" bestFit="1" customWidth="1"/>
    <col min="13321" max="13323" width="11.6640625" style="21" bestFit="1" customWidth="1"/>
    <col min="13324" max="13324" width="10.88671875" style="21" customWidth="1"/>
    <col min="13325" max="13325" width="11.33203125" style="21" customWidth="1"/>
    <col min="13326" max="13326" width="9.88671875" style="21" customWidth="1"/>
    <col min="13327" max="13327" width="9.44140625" style="21" customWidth="1"/>
    <col min="13328" max="13328" width="9.33203125" style="21" bestFit="1" customWidth="1"/>
    <col min="13329" max="13330" width="9.109375" style="21"/>
    <col min="13331" max="13331" width="13" style="21" customWidth="1"/>
    <col min="13332" max="13332" width="9.109375" style="21" customWidth="1"/>
    <col min="13333" max="13342" width="10.33203125" style="21" customWidth="1"/>
    <col min="13343" max="13569" width="9.109375" style="21"/>
    <col min="13570" max="13570" width="42.6640625" style="21" customWidth="1"/>
    <col min="13571" max="13573" width="18.44140625" style="21" customWidth="1"/>
    <col min="13574" max="13574" width="9.109375" style="21"/>
    <col min="13575" max="13575" width="12.6640625" style="21" customWidth="1"/>
    <col min="13576" max="13576" width="12.6640625" style="21" bestFit="1" customWidth="1"/>
    <col min="13577" max="13579" width="11.6640625" style="21" bestFit="1" customWidth="1"/>
    <col min="13580" max="13580" width="10.88671875" style="21" customWidth="1"/>
    <col min="13581" max="13581" width="11.33203125" style="21" customWidth="1"/>
    <col min="13582" max="13582" width="9.88671875" style="21" customWidth="1"/>
    <col min="13583" max="13583" width="9.44140625" style="21" customWidth="1"/>
    <col min="13584" max="13584" width="9.33203125" style="21" bestFit="1" customWidth="1"/>
    <col min="13585" max="13586" width="9.109375" style="21"/>
    <col min="13587" max="13587" width="13" style="21" customWidth="1"/>
    <col min="13588" max="13588" width="9.109375" style="21" customWidth="1"/>
    <col min="13589" max="13598" width="10.33203125" style="21" customWidth="1"/>
    <col min="13599" max="13825" width="9.109375" style="21"/>
    <col min="13826" max="13826" width="42.6640625" style="21" customWidth="1"/>
    <col min="13827" max="13829" width="18.44140625" style="21" customWidth="1"/>
    <col min="13830" max="13830" width="9.109375" style="21"/>
    <col min="13831" max="13831" width="12.6640625" style="21" customWidth="1"/>
    <col min="13832" max="13832" width="12.6640625" style="21" bestFit="1" customWidth="1"/>
    <col min="13833" max="13835" width="11.6640625" style="21" bestFit="1" customWidth="1"/>
    <col min="13836" max="13836" width="10.88671875" style="21" customWidth="1"/>
    <col min="13837" max="13837" width="11.33203125" style="21" customWidth="1"/>
    <col min="13838" max="13838" width="9.88671875" style="21" customWidth="1"/>
    <col min="13839" max="13839" width="9.44140625" style="21" customWidth="1"/>
    <col min="13840" max="13840" width="9.33203125" style="21" bestFit="1" customWidth="1"/>
    <col min="13841" max="13842" width="9.109375" style="21"/>
    <col min="13843" max="13843" width="13" style="21" customWidth="1"/>
    <col min="13844" max="13844" width="9.109375" style="21" customWidth="1"/>
    <col min="13845" max="13854" width="10.33203125" style="21" customWidth="1"/>
    <col min="13855" max="14081" width="9.109375" style="21"/>
    <col min="14082" max="14082" width="42.6640625" style="21" customWidth="1"/>
    <col min="14083" max="14085" width="18.44140625" style="21" customWidth="1"/>
    <col min="14086" max="14086" width="9.109375" style="21"/>
    <col min="14087" max="14087" width="12.6640625" style="21" customWidth="1"/>
    <col min="14088" max="14088" width="12.6640625" style="21" bestFit="1" customWidth="1"/>
    <col min="14089" max="14091" width="11.6640625" style="21" bestFit="1" customWidth="1"/>
    <col min="14092" max="14092" width="10.88671875" style="21" customWidth="1"/>
    <col min="14093" max="14093" width="11.33203125" style="21" customWidth="1"/>
    <col min="14094" max="14094" width="9.88671875" style="21" customWidth="1"/>
    <col min="14095" max="14095" width="9.44140625" style="21" customWidth="1"/>
    <col min="14096" max="14096" width="9.33203125" style="21" bestFit="1" customWidth="1"/>
    <col min="14097" max="14098" width="9.109375" style="21"/>
    <col min="14099" max="14099" width="13" style="21" customWidth="1"/>
    <col min="14100" max="14100" width="9.109375" style="21" customWidth="1"/>
    <col min="14101" max="14110" width="10.33203125" style="21" customWidth="1"/>
    <col min="14111" max="14337" width="9.109375" style="21"/>
    <col min="14338" max="14338" width="42.6640625" style="21" customWidth="1"/>
    <col min="14339" max="14341" width="18.44140625" style="21" customWidth="1"/>
    <col min="14342" max="14342" width="9.109375" style="21"/>
    <col min="14343" max="14343" width="12.6640625" style="21" customWidth="1"/>
    <col min="14344" max="14344" width="12.6640625" style="21" bestFit="1" customWidth="1"/>
    <col min="14345" max="14347" width="11.6640625" style="21" bestFit="1" customWidth="1"/>
    <col min="14348" max="14348" width="10.88671875" style="21" customWidth="1"/>
    <col min="14349" max="14349" width="11.33203125" style="21" customWidth="1"/>
    <col min="14350" max="14350" width="9.88671875" style="21" customWidth="1"/>
    <col min="14351" max="14351" width="9.44140625" style="21" customWidth="1"/>
    <col min="14352" max="14352" width="9.33203125" style="21" bestFit="1" customWidth="1"/>
    <col min="14353" max="14354" width="9.109375" style="21"/>
    <col min="14355" max="14355" width="13" style="21" customWidth="1"/>
    <col min="14356" max="14356" width="9.109375" style="21" customWidth="1"/>
    <col min="14357" max="14366" width="10.33203125" style="21" customWidth="1"/>
    <col min="14367" max="14593" width="9.109375" style="21"/>
    <col min="14594" max="14594" width="42.6640625" style="21" customWidth="1"/>
    <col min="14595" max="14597" width="18.44140625" style="21" customWidth="1"/>
    <col min="14598" max="14598" width="9.109375" style="21"/>
    <col min="14599" max="14599" width="12.6640625" style="21" customWidth="1"/>
    <col min="14600" max="14600" width="12.6640625" style="21" bestFit="1" customWidth="1"/>
    <col min="14601" max="14603" width="11.6640625" style="21" bestFit="1" customWidth="1"/>
    <col min="14604" max="14604" width="10.88671875" style="21" customWidth="1"/>
    <col min="14605" max="14605" width="11.33203125" style="21" customWidth="1"/>
    <col min="14606" max="14606" width="9.88671875" style="21" customWidth="1"/>
    <col min="14607" max="14607" width="9.44140625" style="21" customWidth="1"/>
    <col min="14608" max="14608" width="9.33203125" style="21" bestFit="1" customWidth="1"/>
    <col min="14609" max="14610" width="9.109375" style="21"/>
    <col min="14611" max="14611" width="13" style="21" customWidth="1"/>
    <col min="14612" max="14612" width="9.109375" style="21" customWidth="1"/>
    <col min="14613" max="14622" width="10.33203125" style="21" customWidth="1"/>
    <col min="14623" max="14849" width="9.109375" style="21"/>
    <col min="14850" max="14850" width="42.6640625" style="21" customWidth="1"/>
    <col min="14851" max="14853" width="18.44140625" style="21" customWidth="1"/>
    <col min="14854" max="14854" width="9.109375" style="21"/>
    <col min="14855" max="14855" width="12.6640625" style="21" customWidth="1"/>
    <col min="14856" max="14856" width="12.6640625" style="21" bestFit="1" customWidth="1"/>
    <col min="14857" max="14859" width="11.6640625" style="21" bestFit="1" customWidth="1"/>
    <col min="14860" max="14860" width="10.88671875" style="21" customWidth="1"/>
    <col min="14861" max="14861" width="11.33203125" style="21" customWidth="1"/>
    <col min="14862" max="14862" width="9.88671875" style="21" customWidth="1"/>
    <col min="14863" max="14863" width="9.44140625" style="21" customWidth="1"/>
    <col min="14864" max="14864" width="9.33203125" style="21" bestFit="1" customWidth="1"/>
    <col min="14865" max="14866" width="9.109375" style="21"/>
    <col min="14867" max="14867" width="13" style="21" customWidth="1"/>
    <col min="14868" max="14868" width="9.109375" style="21" customWidth="1"/>
    <col min="14869" max="14878" width="10.33203125" style="21" customWidth="1"/>
    <col min="14879" max="15105" width="9.109375" style="21"/>
    <col min="15106" max="15106" width="42.6640625" style="21" customWidth="1"/>
    <col min="15107" max="15109" width="18.44140625" style="21" customWidth="1"/>
    <col min="15110" max="15110" width="9.109375" style="21"/>
    <col min="15111" max="15111" width="12.6640625" style="21" customWidth="1"/>
    <col min="15112" max="15112" width="12.6640625" style="21" bestFit="1" customWidth="1"/>
    <col min="15113" max="15115" width="11.6640625" style="21" bestFit="1" customWidth="1"/>
    <col min="15116" max="15116" width="10.88671875" style="21" customWidth="1"/>
    <col min="15117" max="15117" width="11.33203125" style="21" customWidth="1"/>
    <col min="15118" max="15118" width="9.88671875" style="21" customWidth="1"/>
    <col min="15119" max="15119" width="9.44140625" style="21" customWidth="1"/>
    <col min="15120" max="15120" width="9.33203125" style="21" bestFit="1" customWidth="1"/>
    <col min="15121" max="15122" width="9.109375" style="21"/>
    <col min="15123" max="15123" width="13" style="21" customWidth="1"/>
    <col min="15124" max="15124" width="9.109375" style="21" customWidth="1"/>
    <col min="15125" max="15134" width="10.33203125" style="21" customWidth="1"/>
    <col min="15135" max="15361" width="9.109375" style="21"/>
    <col min="15362" max="15362" width="42.6640625" style="21" customWidth="1"/>
    <col min="15363" max="15365" width="18.44140625" style="21" customWidth="1"/>
    <col min="15366" max="15366" width="9.109375" style="21"/>
    <col min="15367" max="15367" width="12.6640625" style="21" customWidth="1"/>
    <col min="15368" max="15368" width="12.6640625" style="21" bestFit="1" customWidth="1"/>
    <col min="15369" max="15371" width="11.6640625" style="21" bestFit="1" customWidth="1"/>
    <col min="15372" max="15372" width="10.88671875" style="21" customWidth="1"/>
    <col min="15373" max="15373" width="11.33203125" style="21" customWidth="1"/>
    <col min="15374" max="15374" width="9.88671875" style="21" customWidth="1"/>
    <col min="15375" max="15375" width="9.44140625" style="21" customWidth="1"/>
    <col min="15376" max="15376" width="9.33203125" style="21" bestFit="1" customWidth="1"/>
    <col min="15377" max="15378" width="9.109375" style="21"/>
    <col min="15379" max="15379" width="13" style="21" customWidth="1"/>
    <col min="15380" max="15380" width="9.109375" style="21" customWidth="1"/>
    <col min="15381" max="15390" width="10.33203125" style="21" customWidth="1"/>
    <col min="15391" max="15617" width="9.109375" style="21"/>
    <col min="15618" max="15618" width="42.6640625" style="21" customWidth="1"/>
    <col min="15619" max="15621" width="18.44140625" style="21" customWidth="1"/>
    <col min="15622" max="15622" width="9.109375" style="21"/>
    <col min="15623" max="15623" width="12.6640625" style="21" customWidth="1"/>
    <col min="15624" max="15624" width="12.6640625" style="21" bestFit="1" customWidth="1"/>
    <col min="15625" max="15627" width="11.6640625" style="21" bestFit="1" customWidth="1"/>
    <col min="15628" max="15628" width="10.88671875" style="21" customWidth="1"/>
    <col min="15629" max="15629" width="11.33203125" style="21" customWidth="1"/>
    <col min="15630" max="15630" width="9.88671875" style="21" customWidth="1"/>
    <col min="15631" max="15631" width="9.44140625" style="21" customWidth="1"/>
    <col min="15632" max="15632" width="9.33203125" style="21" bestFit="1" customWidth="1"/>
    <col min="15633" max="15634" width="9.109375" style="21"/>
    <col min="15635" max="15635" width="13" style="21" customWidth="1"/>
    <col min="15636" max="15636" width="9.109375" style="21" customWidth="1"/>
    <col min="15637" max="15646" width="10.33203125" style="21" customWidth="1"/>
    <col min="15647" max="15873" width="9.109375" style="21"/>
    <col min="15874" max="15874" width="42.6640625" style="21" customWidth="1"/>
    <col min="15875" max="15877" width="18.44140625" style="21" customWidth="1"/>
    <col min="15878" max="15878" width="9.109375" style="21"/>
    <col min="15879" max="15879" width="12.6640625" style="21" customWidth="1"/>
    <col min="15880" max="15880" width="12.6640625" style="21" bestFit="1" customWidth="1"/>
    <col min="15881" max="15883" width="11.6640625" style="21" bestFit="1" customWidth="1"/>
    <col min="15884" max="15884" width="10.88671875" style="21" customWidth="1"/>
    <col min="15885" max="15885" width="11.33203125" style="21" customWidth="1"/>
    <col min="15886" max="15886" width="9.88671875" style="21" customWidth="1"/>
    <col min="15887" max="15887" width="9.44140625" style="21" customWidth="1"/>
    <col min="15888" max="15888" width="9.33203125" style="21" bestFit="1" customWidth="1"/>
    <col min="15889" max="15890" width="9.109375" style="21"/>
    <col min="15891" max="15891" width="13" style="21" customWidth="1"/>
    <col min="15892" max="15892" width="9.109375" style="21" customWidth="1"/>
    <col min="15893" max="15902" width="10.33203125" style="21" customWidth="1"/>
    <col min="15903" max="16129" width="9.109375" style="21"/>
    <col min="16130" max="16130" width="42.6640625" style="21" customWidth="1"/>
    <col min="16131" max="16133" width="18.44140625" style="21" customWidth="1"/>
    <col min="16134" max="16134" width="9.109375" style="21"/>
    <col min="16135" max="16135" width="12.6640625" style="21" customWidth="1"/>
    <col min="16136" max="16136" width="12.6640625" style="21" bestFit="1" customWidth="1"/>
    <col min="16137" max="16139" width="11.6640625" style="21" bestFit="1" customWidth="1"/>
    <col min="16140" max="16140" width="10.88671875" style="21" customWidth="1"/>
    <col min="16141" max="16141" width="11.33203125" style="21" customWidth="1"/>
    <col min="16142" max="16142" width="9.88671875" style="21" customWidth="1"/>
    <col min="16143" max="16143" width="9.44140625" style="21" customWidth="1"/>
    <col min="16144" max="16144" width="9.33203125" style="21" bestFit="1" customWidth="1"/>
    <col min="16145" max="16146" width="9.109375" style="21"/>
    <col min="16147" max="16147" width="13" style="21" customWidth="1"/>
    <col min="16148" max="16148" width="9.109375" style="21" customWidth="1"/>
    <col min="16149" max="16158" width="10.33203125" style="21" customWidth="1"/>
    <col min="16159" max="16384" width="9.109375" style="21"/>
  </cols>
  <sheetData>
    <row r="1" spans="1:31" s="17" customFormat="1" x14ac:dyDescent="0.3">
      <c r="A1" s="16"/>
      <c r="C1" s="18"/>
      <c r="D1" s="18"/>
      <c r="E1" s="18"/>
      <c r="N1" s="5"/>
    </row>
    <row r="2" spans="1:31" ht="34.5" customHeight="1" x14ac:dyDescent="0.3">
      <c r="A2" s="19"/>
      <c r="B2" s="20"/>
      <c r="C2" s="20"/>
      <c r="D2" s="20"/>
      <c r="E2" s="20"/>
      <c r="F2" s="20"/>
      <c r="G2" s="20"/>
      <c r="H2" s="20"/>
      <c r="I2" s="20"/>
      <c r="J2" s="20"/>
      <c r="K2" s="20"/>
      <c r="L2" s="20"/>
      <c r="M2" s="20"/>
      <c r="N2" s="399" t="s">
        <v>485</v>
      </c>
      <c r="O2" s="399"/>
      <c r="P2" s="399"/>
      <c r="Q2" s="399"/>
      <c r="R2" s="399"/>
    </row>
    <row r="3" spans="1:31" x14ac:dyDescent="0.3">
      <c r="A3" s="564" t="s">
        <v>275</v>
      </c>
      <c r="B3" s="564"/>
      <c r="C3" s="564"/>
      <c r="D3" s="564"/>
      <c r="E3" s="564"/>
      <c r="F3" s="564"/>
      <c r="G3" s="564"/>
      <c r="H3" s="564"/>
      <c r="I3" s="564"/>
      <c r="J3" s="564"/>
      <c r="K3" s="564"/>
      <c r="L3" s="564"/>
      <c r="M3" s="564"/>
      <c r="N3" s="564"/>
      <c r="O3" s="564"/>
      <c r="P3" s="564"/>
      <c r="Q3" s="564"/>
      <c r="R3" s="564"/>
    </row>
    <row r="4" spans="1:31" x14ac:dyDescent="0.3">
      <c r="A4" s="564" t="s">
        <v>447</v>
      </c>
      <c r="B4" s="564"/>
      <c r="C4" s="564"/>
      <c r="D4" s="564"/>
      <c r="E4" s="564"/>
      <c r="F4" s="564"/>
      <c r="G4" s="564"/>
      <c r="H4" s="564"/>
      <c r="I4" s="564"/>
      <c r="J4" s="564"/>
      <c r="K4" s="564"/>
      <c r="L4" s="564"/>
      <c r="M4" s="564"/>
      <c r="N4" s="564"/>
      <c r="O4" s="564"/>
      <c r="P4" s="564"/>
      <c r="Q4" s="564"/>
      <c r="R4" s="564"/>
    </row>
    <row r="5" spans="1:31" x14ac:dyDescent="0.3">
      <c r="A5" s="19"/>
      <c r="B5" s="20"/>
      <c r="C5" s="20"/>
      <c r="D5" s="20"/>
      <c r="E5" s="20"/>
      <c r="F5" s="20"/>
      <c r="G5" s="20"/>
      <c r="H5" s="20"/>
      <c r="I5" s="20"/>
      <c r="J5" s="20"/>
      <c r="K5" s="20"/>
      <c r="L5" s="20"/>
      <c r="M5" s="20"/>
      <c r="N5" s="20"/>
      <c r="O5" s="20"/>
      <c r="P5" s="20"/>
      <c r="Q5" s="20"/>
      <c r="R5" s="20"/>
    </row>
    <row r="6" spans="1:31" ht="15" customHeight="1" x14ac:dyDescent="0.3">
      <c r="A6" s="403" t="s">
        <v>56</v>
      </c>
      <c r="B6" s="407" t="s">
        <v>744</v>
      </c>
      <c r="C6" s="404" t="s">
        <v>178</v>
      </c>
      <c r="D6" s="404" t="s">
        <v>179</v>
      </c>
      <c r="E6" s="335" t="s">
        <v>745</v>
      </c>
      <c r="F6" s="407" t="s">
        <v>102</v>
      </c>
      <c r="G6" s="407" t="s">
        <v>103</v>
      </c>
      <c r="H6" s="407"/>
      <c r="I6" s="407" t="s">
        <v>104</v>
      </c>
      <c r="J6" s="407"/>
      <c r="K6" s="407"/>
      <c r="L6" s="407"/>
      <c r="M6" s="407"/>
      <c r="N6" s="407"/>
      <c r="O6" s="407"/>
      <c r="P6" s="407"/>
      <c r="Q6" s="407" t="s">
        <v>513</v>
      </c>
      <c r="R6" s="407"/>
    </row>
    <row r="7" spans="1:31" ht="38.25" customHeight="1" x14ac:dyDescent="0.3">
      <c r="A7" s="403"/>
      <c r="B7" s="407"/>
      <c r="C7" s="436"/>
      <c r="D7" s="405"/>
      <c r="E7" s="350"/>
      <c r="F7" s="407"/>
      <c r="G7" s="407"/>
      <c r="H7" s="407"/>
      <c r="I7" s="407" t="s">
        <v>105</v>
      </c>
      <c r="J7" s="407"/>
      <c r="K7" s="407" t="s">
        <v>106</v>
      </c>
      <c r="L7" s="407"/>
      <c r="M7" s="407" t="s">
        <v>107</v>
      </c>
      <c r="N7" s="407"/>
      <c r="O7" s="407" t="s">
        <v>108</v>
      </c>
      <c r="P7" s="407"/>
      <c r="Q7" s="407"/>
      <c r="R7" s="407"/>
    </row>
    <row r="8" spans="1:31" x14ac:dyDescent="0.3">
      <c r="A8" s="403"/>
      <c r="B8" s="407"/>
      <c r="C8" s="437"/>
      <c r="D8" s="406"/>
      <c r="E8" s="350"/>
      <c r="F8" s="407"/>
      <c r="G8" s="138" t="s">
        <v>39</v>
      </c>
      <c r="H8" s="138" t="s">
        <v>40</v>
      </c>
      <c r="I8" s="138" t="s">
        <v>39</v>
      </c>
      <c r="J8" s="138" t="s">
        <v>40</v>
      </c>
      <c r="K8" s="138" t="s">
        <v>39</v>
      </c>
      <c r="L8" s="138" t="s">
        <v>40</v>
      </c>
      <c r="M8" s="138" t="s">
        <v>39</v>
      </c>
      <c r="N8" s="138" t="s">
        <v>40</v>
      </c>
      <c r="O8" s="138" t="s">
        <v>39</v>
      </c>
      <c r="P8" s="138" t="s">
        <v>109</v>
      </c>
      <c r="Q8" s="407"/>
      <c r="R8" s="407"/>
    </row>
    <row r="9" spans="1:31" x14ac:dyDescent="0.3">
      <c r="A9" s="201">
        <v>1</v>
      </c>
      <c r="B9" s="138">
        <v>2</v>
      </c>
      <c r="C9" s="138">
        <v>3</v>
      </c>
      <c r="D9" s="138">
        <v>4</v>
      </c>
      <c r="E9" s="138">
        <v>5</v>
      </c>
      <c r="F9" s="138">
        <v>4</v>
      </c>
      <c r="G9" s="138">
        <v>5</v>
      </c>
      <c r="H9" s="138">
        <v>6</v>
      </c>
      <c r="I9" s="138">
        <v>7</v>
      </c>
      <c r="J9" s="138">
        <v>8</v>
      </c>
      <c r="K9" s="138">
        <v>9</v>
      </c>
      <c r="L9" s="138">
        <v>10</v>
      </c>
      <c r="M9" s="138">
        <v>11</v>
      </c>
      <c r="N9" s="138">
        <v>12</v>
      </c>
      <c r="O9" s="138">
        <v>13</v>
      </c>
      <c r="P9" s="138">
        <v>14</v>
      </c>
      <c r="Q9" s="407">
        <v>15</v>
      </c>
      <c r="R9" s="407"/>
    </row>
    <row r="10" spans="1:31" ht="15" customHeight="1" x14ac:dyDescent="0.3">
      <c r="A10" s="201" t="s">
        <v>110</v>
      </c>
      <c r="B10" s="543" t="s">
        <v>276</v>
      </c>
      <c r="C10" s="544"/>
      <c r="D10" s="544"/>
      <c r="E10" s="544"/>
      <c r="F10" s="544"/>
      <c r="G10" s="544"/>
      <c r="H10" s="544"/>
      <c r="I10" s="544"/>
      <c r="J10" s="544"/>
      <c r="K10" s="544"/>
      <c r="L10" s="544"/>
      <c r="M10" s="544"/>
      <c r="N10" s="544"/>
      <c r="O10" s="544"/>
      <c r="P10" s="544"/>
      <c r="Q10" s="544"/>
      <c r="R10" s="545"/>
    </row>
    <row r="11" spans="1:31" ht="21" customHeight="1" x14ac:dyDescent="0.3">
      <c r="A11" s="403"/>
      <c r="B11" s="525" t="s">
        <v>815</v>
      </c>
      <c r="C11" s="565" t="s">
        <v>786</v>
      </c>
      <c r="D11" s="421"/>
      <c r="E11" s="421"/>
      <c r="F11" s="138" t="s">
        <v>112</v>
      </c>
      <c r="G11" s="149">
        <f t="shared" ref="G11:P11" si="0">SUM(G12:G18)</f>
        <v>251922.09999999998</v>
      </c>
      <c r="H11" s="149">
        <f t="shared" si="0"/>
        <v>128278.80000000002</v>
      </c>
      <c r="I11" s="149">
        <f t="shared" si="0"/>
        <v>251922.09999999998</v>
      </c>
      <c r="J11" s="149">
        <f t="shared" si="0"/>
        <v>128278.80000000002</v>
      </c>
      <c r="K11" s="149">
        <f t="shared" si="0"/>
        <v>0</v>
      </c>
      <c r="L11" s="149">
        <f t="shared" si="0"/>
        <v>0</v>
      </c>
      <c r="M11" s="149">
        <f t="shared" si="0"/>
        <v>0</v>
      </c>
      <c r="N11" s="149">
        <f t="shared" si="0"/>
        <v>0</v>
      </c>
      <c r="O11" s="149">
        <f t="shared" si="0"/>
        <v>0</v>
      </c>
      <c r="P11" s="149">
        <f t="shared" si="0"/>
        <v>0</v>
      </c>
      <c r="Q11" s="407" t="s">
        <v>721</v>
      </c>
      <c r="R11" s="407"/>
      <c r="S11" s="23"/>
      <c r="X11" s="22"/>
      <c r="Y11" s="22"/>
      <c r="Z11" s="22"/>
      <c r="AA11" s="22"/>
    </row>
    <row r="12" spans="1:31" ht="21" customHeight="1" x14ac:dyDescent="0.3">
      <c r="A12" s="403"/>
      <c r="B12" s="525"/>
      <c r="C12" s="566"/>
      <c r="D12" s="422"/>
      <c r="E12" s="422"/>
      <c r="F12" s="138" t="s">
        <v>22</v>
      </c>
      <c r="G12" s="149">
        <f t="shared" ref="G12:H26" si="1">I12+K12+M12+O12</f>
        <v>41938.300000000003</v>
      </c>
      <c r="H12" s="149">
        <f t="shared" si="1"/>
        <v>34621.200000000004</v>
      </c>
      <c r="I12" s="149">
        <f>I69</f>
        <v>41938.300000000003</v>
      </c>
      <c r="J12" s="149">
        <f t="shared" ref="J12:P13" si="2">J69</f>
        <v>34621.200000000004</v>
      </c>
      <c r="K12" s="149">
        <f t="shared" si="2"/>
        <v>0</v>
      </c>
      <c r="L12" s="149">
        <f t="shared" si="2"/>
        <v>0</v>
      </c>
      <c r="M12" s="149">
        <f t="shared" si="2"/>
        <v>0</v>
      </c>
      <c r="N12" s="149">
        <f t="shared" si="2"/>
        <v>0</v>
      </c>
      <c r="O12" s="149">
        <f t="shared" si="2"/>
        <v>0</v>
      </c>
      <c r="P12" s="149">
        <f t="shared" si="2"/>
        <v>0</v>
      </c>
      <c r="Q12" s="407"/>
      <c r="R12" s="407"/>
      <c r="S12" s="23"/>
      <c r="T12" s="23"/>
      <c r="U12" s="22"/>
      <c r="V12" s="22"/>
      <c r="W12" s="22"/>
      <c r="X12" s="22"/>
      <c r="Y12" s="22"/>
      <c r="Z12" s="22"/>
      <c r="AA12" s="22"/>
      <c r="AB12" s="22"/>
      <c r="AC12" s="22"/>
      <c r="AD12" s="22"/>
      <c r="AE12" s="22"/>
    </row>
    <row r="13" spans="1:31" ht="21" customHeight="1" x14ac:dyDescent="0.3">
      <c r="A13" s="403"/>
      <c r="B13" s="525"/>
      <c r="C13" s="566"/>
      <c r="D13" s="422"/>
      <c r="E13" s="422"/>
      <c r="F13" s="138" t="s">
        <v>23</v>
      </c>
      <c r="G13" s="149">
        <f t="shared" si="1"/>
        <v>41938.300000000003</v>
      </c>
      <c r="H13" s="149">
        <f t="shared" si="1"/>
        <v>34621.200000000004</v>
      </c>
      <c r="I13" s="149">
        <f>I70</f>
        <v>41938.300000000003</v>
      </c>
      <c r="J13" s="149">
        <f>J70</f>
        <v>34621.200000000004</v>
      </c>
      <c r="K13" s="149">
        <f t="shared" si="2"/>
        <v>0</v>
      </c>
      <c r="L13" s="149">
        <f t="shared" si="2"/>
        <v>0</v>
      </c>
      <c r="M13" s="149">
        <f t="shared" si="2"/>
        <v>0</v>
      </c>
      <c r="N13" s="149">
        <f t="shared" si="2"/>
        <v>0</v>
      </c>
      <c r="O13" s="149">
        <f t="shared" si="2"/>
        <v>0</v>
      </c>
      <c r="P13" s="149">
        <f t="shared" si="2"/>
        <v>0</v>
      </c>
      <c r="Q13" s="407"/>
      <c r="R13" s="407"/>
      <c r="S13" s="23"/>
      <c r="T13" s="23"/>
      <c r="U13" s="22"/>
      <c r="V13" s="22"/>
      <c r="W13" s="22"/>
      <c r="X13" s="22"/>
      <c r="Y13" s="22"/>
      <c r="Z13" s="22"/>
      <c r="AA13" s="22"/>
      <c r="AB13" s="22"/>
      <c r="AC13" s="22"/>
      <c r="AD13" s="22"/>
      <c r="AE13" s="22"/>
    </row>
    <row r="14" spans="1:31" ht="21" customHeight="1" x14ac:dyDescent="0.3">
      <c r="A14" s="403"/>
      <c r="B14" s="525"/>
      <c r="C14" s="566"/>
      <c r="D14" s="422"/>
      <c r="E14" s="422"/>
      <c r="F14" s="138" t="s">
        <v>24</v>
      </c>
      <c r="G14" s="149">
        <f t="shared" si="1"/>
        <v>41938.300000000003</v>
      </c>
      <c r="H14" s="149">
        <f t="shared" si="1"/>
        <v>34621.200000000004</v>
      </c>
      <c r="I14" s="149">
        <f t="shared" ref="I14:P18" si="3">I71</f>
        <v>41938.300000000003</v>
      </c>
      <c r="J14" s="149">
        <f t="shared" si="3"/>
        <v>34621.200000000004</v>
      </c>
      <c r="K14" s="149">
        <f t="shared" si="3"/>
        <v>0</v>
      </c>
      <c r="L14" s="149">
        <f t="shared" si="3"/>
        <v>0</v>
      </c>
      <c r="M14" s="149">
        <f t="shared" si="3"/>
        <v>0</v>
      </c>
      <c r="N14" s="149">
        <f t="shared" si="3"/>
        <v>0</v>
      </c>
      <c r="O14" s="149">
        <f t="shared" si="3"/>
        <v>0</v>
      </c>
      <c r="P14" s="149">
        <f t="shared" si="3"/>
        <v>0</v>
      </c>
      <c r="Q14" s="407"/>
      <c r="R14" s="407"/>
      <c r="S14" s="23"/>
      <c r="T14" s="23"/>
      <c r="U14" s="22"/>
      <c r="V14" s="22"/>
      <c r="W14" s="22"/>
      <c r="X14" s="22"/>
      <c r="Y14" s="22"/>
      <c r="Z14" s="22"/>
      <c r="AA14" s="22"/>
      <c r="AB14" s="22"/>
      <c r="AC14" s="22"/>
      <c r="AD14" s="22"/>
      <c r="AE14" s="22"/>
    </row>
    <row r="15" spans="1:31" ht="21" customHeight="1" x14ac:dyDescent="0.3">
      <c r="A15" s="403"/>
      <c r="B15" s="525"/>
      <c r="C15" s="566"/>
      <c r="D15" s="422"/>
      <c r="E15" s="422"/>
      <c r="F15" s="138" t="s">
        <v>25</v>
      </c>
      <c r="G15" s="149">
        <f t="shared" si="1"/>
        <v>31526.800000000003</v>
      </c>
      <c r="H15" s="149">
        <f t="shared" si="1"/>
        <v>12207.6</v>
      </c>
      <c r="I15" s="149">
        <f t="shared" si="3"/>
        <v>31526.800000000003</v>
      </c>
      <c r="J15" s="149">
        <f t="shared" si="3"/>
        <v>12207.6</v>
      </c>
      <c r="K15" s="149">
        <f t="shared" si="3"/>
        <v>0</v>
      </c>
      <c r="L15" s="149">
        <f t="shared" si="3"/>
        <v>0</v>
      </c>
      <c r="M15" s="149">
        <f t="shared" si="3"/>
        <v>0</v>
      </c>
      <c r="N15" s="149">
        <f t="shared" si="3"/>
        <v>0</v>
      </c>
      <c r="O15" s="149">
        <f t="shared" si="3"/>
        <v>0</v>
      </c>
      <c r="P15" s="149">
        <f t="shared" si="3"/>
        <v>0</v>
      </c>
      <c r="Q15" s="407"/>
      <c r="R15" s="407"/>
      <c r="S15" s="23"/>
      <c r="T15" s="23"/>
      <c r="U15" s="22"/>
      <c r="V15" s="22"/>
      <c r="W15" s="22"/>
      <c r="X15" s="22"/>
      <c r="Y15" s="22"/>
      <c r="Z15" s="22"/>
      <c r="AA15" s="22"/>
      <c r="AB15" s="22"/>
      <c r="AC15" s="22"/>
      <c r="AD15" s="22"/>
      <c r="AE15" s="22"/>
    </row>
    <row r="16" spans="1:31" ht="21" customHeight="1" x14ac:dyDescent="0.3">
      <c r="A16" s="403"/>
      <c r="B16" s="525"/>
      <c r="C16" s="566"/>
      <c r="D16" s="422"/>
      <c r="E16" s="422"/>
      <c r="F16" s="138" t="s">
        <v>26</v>
      </c>
      <c r="G16" s="149">
        <f t="shared" si="1"/>
        <v>31526.800000000003</v>
      </c>
      <c r="H16" s="149">
        <f t="shared" si="1"/>
        <v>12207.6</v>
      </c>
      <c r="I16" s="149">
        <f t="shared" si="3"/>
        <v>31526.800000000003</v>
      </c>
      <c r="J16" s="149">
        <f t="shared" si="3"/>
        <v>12207.6</v>
      </c>
      <c r="K16" s="149">
        <f t="shared" si="3"/>
        <v>0</v>
      </c>
      <c r="L16" s="149">
        <f t="shared" si="3"/>
        <v>0</v>
      </c>
      <c r="M16" s="149">
        <f t="shared" si="3"/>
        <v>0</v>
      </c>
      <c r="N16" s="149">
        <f t="shared" si="3"/>
        <v>0</v>
      </c>
      <c r="O16" s="149">
        <f t="shared" si="3"/>
        <v>0</v>
      </c>
      <c r="P16" s="149">
        <f t="shared" si="3"/>
        <v>0</v>
      </c>
      <c r="Q16" s="407"/>
      <c r="R16" s="407"/>
      <c r="S16" s="23"/>
      <c r="T16" s="23"/>
      <c r="U16" s="22"/>
      <c r="V16" s="22"/>
      <c r="W16" s="22"/>
      <c r="X16" s="22"/>
      <c r="Y16" s="22"/>
      <c r="Z16" s="22"/>
      <c r="AA16" s="22"/>
      <c r="AB16" s="22"/>
      <c r="AC16" s="22"/>
      <c r="AD16" s="22"/>
      <c r="AE16" s="22"/>
    </row>
    <row r="17" spans="1:31" ht="21" customHeight="1" x14ac:dyDescent="0.3">
      <c r="A17" s="403"/>
      <c r="B17" s="525"/>
      <c r="C17" s="566"/>
      <c r="D17" s="422"/>
      <c r="E17" s="422"/>
      <c r="F17" s="138" t="s">
        <v>41</v>
      </c>
      <c r="G17" s="149">
        <f t="shared" si="1"/>
        <v>31526.800000000003</v>
      </c>
      <c r="H17" s="149">
        <f t="shared" si="1"/>
        <v>0</v>
      </c>
      <c r="I17" s="149">
        <f t="shared" si="3"/>
        <v>31526.800000000003</v>
      </c>
      <c r="J17" s="149">
        <f t="shared" si="3"/>
        <v>0</v>
      </c>
      <c r="K17" s="149">
        <f t="shared" si="3"/>
        <v>0</v>
      </c>
      <c r="L17" s="149">
        <f t="shared" si="3"/>
        <v>0</v>
      </c>
      <c r="M17" s="149">
        <f t="shared" si="3"/>
        <v>0</v>
      </c>
      <c r="N17" s="149">
        <f t="shared" si="3"/>
        <v>0</v>
      </c>
      <c r="O17" s="149">
        <f t="shared" si="3"/>
        <v>0</v>
      </c>
      <c r="P17" s="149">
        <f t="shared" si="3"/>
        <v>0</v>
      </c>
      <c r="Q17" s="407"/>
      <c r="R17" s="407"/>
      <c r="S17" s="23"/>
      <c r="T17" s="23"/>
      <c r="U17" s="22"/>
      <c r="V17" s="22"/>
      <c r="W17" s="22"/>
      <c r="X17" s="22"/>
      <c r="Y17" s="22"/>
      <c r="Z17" s="22"/>
      <c r="AA17" s="22"/>
      <c r="AB17" s="22"/>
      <c r="AC17" s="22"/>
      <c r="AD17" s="22"/>
      <c r="AE17" s="22"/>
    </row>
    <row r="18" spans="1:31" ht="21" customHeight="1" x14ac:dyDescent="0.3">
      <c r="A18" s="403"/>
      <c r="B18" s="525"/>
      <c r="C18" s="566"/>
      <c r="D18" s="422"/>
      <c r="E18" s="422"/>
      <c r="F18" s="138" t="s">
        <v>28</v>
      </c>
      <c r="G18" s="149">
        <f t="shared" si="1"/>
        <v>31526.800000000003</v>
      </c>
      <c r="H18" s="149">
        <f t="shared" si="1"/>
        <v>0</v>
      </c>
      <c r="I18" s="149">
        <f t="shared" si="3"/>
        <v>31526.800000000003</v>
      </c>
      <c r="J18" s="149">
        <f t="shared" si="3"/>
        <v>0</v>
      </c>
      <c r="K18" s="149">
        <f t="shared" si="3"/>
        <v>0</v>
      </c>
      <c r="L18" s="149">
        <f t="shared" si="3"/>
        <v>0</v>
      </c>
      <c r="M18" s="149">
        <f t="shared" si="3"/>
        <v>0</v>
      </c>
      <c r="N18" s="149">
        <f t="shared" si="3"/>
        <v>0</v>
      </c>
      <c r="O18" s="149">
        <f t="shared" si="3"/>
        <v>0</v>
      </c>
      <c r="P18" s="149">
        <f t="shared" si="3"/>
        <v>0</v>
      </c>
      <c r="Q18" s="407"/>
      <c r="R18" s="407"/>
      <c r="S18" s="23"/>
      <c r="T18" s="23"/>
      <c r="U18" s="22"/>
      <c r="V18" s="22"/>
      <c r="W18" s="22"/>
      <c r="X18" s="22"/>
      <c r="Y18" s="22"/>
      <c r="Z18" s="22"/>
      <c r="AA18" s="22"/>
      <c r="AB18" s="22"/>
      <c r="AC18" s="22"/>
      <c r="AD18" s="22"/>
      <c r="AE18" s="22"/>
    </row>
    <row r="19" spans="1:31" ht="15" customHeight="1" x14ac:dyDescent="0.3">
      <c r="A19" s="403"/>
      <c r="B19" s="525" t="s">
        <v>816</v>
      </c>
      <c r="C19" s="546" t="s">
        <v>787</v>
      </c>
      <c r="D19" s="421"/>
      <c r="E19" s="421"/>
      <c r="F19" s="138" t="s">
        <v>112</v>
      </c>
      <c r="G19" s="149">
        <f t="shared" si="1"/>
        <v>1638520.7</v>
      </c>
      <c r="H19" s="149">
        <f t="shared" si="1"/>
        <v>1127027.5</v>
      </c>
      <c r="I19" s="149">
        <f t="shared" ref="I19:P19" si="4">SUM(I20:I26)</f>
        <v>1554485</v>
      </c>
      <c r="J19" s="149">
        <f t="shared" si="4"/>
        <v>1115022.3999999999</v>
      </c>
      <c r="K19" s="149">
        <f t="shared" si="4"/>
        <v>0</v>
      </c>
      <c r="L19" s="149">
        <f t="shared" si="4"/>
        <v>0</v>
      </c>
      <c r="M19" s="149">
        <f t="shared" si="4"/>
        <v>0</v>
      </c>
      <c r="N19" s="149">
        <f t="shared" si="4"/>
        <v>0</v>
      </c>
      <c r="O19" s="149">
        <f t="shared" si="4"/>
        <v>84035.700000000012</v>
      </c>
      <c r="P19" s="149">
        <f t="shared" si="4"/>
        <v>12005.1</v>
      </c>
      <c r="Q19" s="407" t="s">
        <v>7</v>
      </c>
      <c r="R19" s="407"/>
      <c r="S19" s="23"/>
      <c r="T19" s="23"/>
      <c r="U19" s="22"/>
      <c r="V19" s="22"/>
      <c r="W19" s="22"/>
      <c r="X19" s="22"/>
      <c r="Y19" s="22"/>
      <c r="Z19" s="22"/>
      <c r="AA19" s="22"/>
      <c r="AB19" s="22"/>
      <c r="AC19" s="22"/>
      <c r="AD19" s="22"/>
      <c r="AE19" s="22"/>
    </row>
    <row r="20" spans="1:31" ht="15" customHeight="1" x14ac:dyDescent="0.3">
      <c r="A20" s="403"/>
      <c r="B20" s="525"/>
      <c r="C20" s="547"/>
      <c r="D20" s="422"/>
      <c r="E20" s="422"/>
      <c r="F20" s="138" t="s">
        <v>22</v>
      </c>
      <c r="G20" s="149">
        <f t="shared" si="1"/>
        <v>237510.90000000002</v>
      </c>
      <c r="H20" s="149">
        <f t="shared" si="1"/>
        <v>237449.90000000002</v>
      </c>
      <c r="I20" s="149">
        <f>I94+I111</f>
        <v>225505.80000000002</v>
      </c>
      <c r="J20" s="149">
        <f t="shared" ref="J20:P21" si="5">J94+J111</f>
        <v>225444.80000000002</v>
      </c>
      <c r="K20" s="149">
        <f t="shared" si="5"/>
        <v>0</v>
      </c>
      <c r="L20" s="149">
        <f t="shared" si="5"/>
        <v>0</v>
      </c>
      <c r="M20" s="149">
        <f t="shared" si="5"/>
        <v>0</v>
      </c>
      <c r="N20" s="149">
        <f t="shared" si="5"/>
        <v>0</v>
      </c>
      <c r="O20" s="149">
        <f t="shared" si="5"/>
        <v>12005.1</v>
      </c>
      <c r="P20" s="149">
        <f t="shared" si="5"/>
        <v>12005.1</v>
      </c>
      <c r="Q20" s="407"/>
      <c r="R20" s="407"/>
      <c r="S20" s="23"/>
      <c r="T20" s="23"/>
      <c r="U20" s="22"/>
      <c r="V20" s="22"/>
      <c r="W20" s="22"/>
      <c r="X20" s="22"/>
      <c r="Y20" s="22"/>
      <c r="Z20" s="22"/>
      <c r="AA20" s="22"/>
      <c r="AB20" s="22"/>
      <c r="AC20" s="22"/>
      <c r="AD20" s="22"/>
      <c r="AE20" s="22"/>
    </row>
    <row r="21" spans="1:31" x14ac:dyDescent="0.3">
      <c r="A21" s="403"/>
      <c r="B21" s="525"/>
      <c r="C21" s="547"/>
      <c r="D21" s="422"/>
      <c r="E21" s="422"/>
      <c r="F21" s="138" t="s">
        <v>23</v>
      </c>
      <c r="G21" s="149">
        <f t="shared" si="1"/>
        <v>237510.90000000002</v>
      </c>
      <c r="H21" s="149">
        <f t="shared" si="1"/>
        <v>225444.80000000002</v>
      </c>
      <c r="I21" s="149">
        <f>I95+I112</f>
        <v>225505.80000000002</v>
      </c>
      <c r="J21" s="149">
        <f t="shared" si="5"/>
        <v>225444.80000000002</v>
      </c>
      <c r="K21" s="149">
        <f t="shared" si="5"/>
        <v>0</v>
      </c>
      <c r="L21" s="149">
        <f t="shared" si="5"/>
        <v>0</v>
      </c>
      <c r="M21" s="149">
        <f t="shared" si="5"/>
        <v>0</v>
      </c>
      <c r="N21" s="149">
        <f t="shared" si="5"/>
        <v>0</v>
      </c>
      <c r="O21" s="149">
        <f t="shared" si="5"/>
        <v>12005.1</v>
      </c>
      <c r="P21" s="149">
        <f t="shared" si="5"/>
        <v>0</v>
      </c>
      <c r="Q21" s="407"/>
      <c r="R21" s="407"/>
      <c r="S21" s="23"/>
      <c r="T21" s="23"/>
      <c r="U21" s="22"/>
      <c r="V21" s="22"/>
      <c r="W21" s="22"/>
      <c r="X21" s="22"/>
      <c r="Y21" s="22"/>
      <c r="Z21" s="22"/>
      <c r="AA21" s="22"/>
      <c r="AB21" s="22"/>
      <c r="AC21" s="22"/>
      <c r="AD21" s="22"/>
      <c r="AE21" s="22"/>
    </row>
    <row r="22" spans="1:31" x14ac:dyDescent="0.3">
      <c r="A22" s="403"/>
      <c r="B22" s="525"/>
      <c r="C22" s="547"/>
      <c r="D22" s="422"/>
      <c r="E22" s="422"/>
      <c r="F22" s="138" t="s">
        <v>24</v>
      </c>
      <c r="G22" s="149">
        <f t="shared" si="1"/>
        <v>237510.90000000002</v>
      </c>
      <c r="H22" s="149">
        <f t="shared" si="1"/>
        <v>225444.80000000002</v>
      </c>
      <c r="I22" s="149">
        <f t="shared" ref="I22:P26" si="6">I96+I113</f>
        <v>225505.80000000002</v>
      </c>
      <c r="J22" s="149">
        <f t="shared" si="6"/>
        <v>225444.80000000002</v>
      </c>
      <c r="K22" s="149">
        <f t="shared" si="6"/>
        <v>0</v>
      </c>
      <c r="L22" s="149">
        <f t="shared" si="6"/>
        <v>0</v>
      </c>
      <c r="M22" s="149">
        <f t="shared" si="6"/>
        <v>0</v>
      </c>
      <c r="N22" s="149">
        <f t="shared" si="6"/>
        <v>0</v>
      </c>
      <c r="O22" s="149">
        <f t="shared" si="6"/>
        <v>12005.1</v>
      </c>
      <c r="P22" s="149">
        <f t="shared" si="6"/>
        <v>0</v>
      </c>
      <c r="Q22" s="407"/>
      <c r="R22" s="407"/>
      <c r="S22" s="23"/>
      <c r="T22" s="23"/>
      <c r="U22" s="22"/>
      <c r="V22" s="22"/>
      <c r="W22" s="22"/>
      <c r="X22" s="22"/>
      <c r="Y22" s="22"/>
      <c r="Z22" s="22"/>
      <c r="AA22" s="22"/>
      <c r="AB22" s="22"/>
      <c r="AC22" s="22"/>
      <c r="AD22" s="22"/>
      <c r="AE22" s="22"/>
    </row>
    <row r="23" spans="1:31" x14ac:dyDescent="0.3">
      <c r="A23" s="403"/>
      <c r="B23" s="525"/>
      <c r="C23" s="547"/>
      <c r="D23" s="422"/>
      <c r="E23" s="422"/>
      <c r="F23" s="138" t="s">
        <v>25</v>
      </c>
      <c r="G23" s="149">
        <f t="shared" si="1"/>
        <v>231497.00000000003</v>
      </c>
      <c r="H23" s="149">
        <f t="shared" si="1"/>
        <v>219344</v>
      </c>
      <c r="I23" s="149">
        <f t="shared" si="6"/>
        <v>219491.90000000002</v>
      </c>
      <c r="J23" s="149">
        <f t="shared" si="6"/>
        <v>219344</v>
      </c>
      <c r="K23" s="149">
        <f t="shared" si="6"/>
        <v>0</v>
      </c>
      <c r="L23" s="149">
        <f t="shared" si="6"/>
        <v>0</v>
      </c>
      <c r="M23" s="149">
        <f t="shared" si="6"/>
        <v>0</v>
      </c>
      <c r="N23" s="149">
        <f t="shared" si="6"/>
        <v>0</v>
      </c>
      <c r="O23" s="149">
        <f t="shared" si="6"/>
        <v>12005.1</v>
      </c>
      <c r="P23" s="149">
        <f t="shared" si="6"/>
        <v>0</v>
      </c>
      <c r="Q23" s="407"/>
      <c r="R23" s="407"/>
      <c r="S23" s="23"/>
      <c r="T23" s="23"/>
      <c r="U23" s="22"/>
      <c r="V23" s="22"/>
      <c r="W23" s="22"/>
      <c r="X23" s="22"/>
      <c r="Y23" s="22"/>
      <c r="Z23" s="22"/>
      <c r="AA23" s="22"/>
      <c r="AB23" s="22"/>
      <c r="AC23" s="22"/>
      <c r="AD23" s="22"/>
      <c r="AE23" s="22"/>
    </row>
    <row r="24" spans="1:31" ht="15" customHeight="1" x14ac:dyDescent="0.3">
      <c r="A24" s="403"/>
      <c r="B24" s="525"/>
      <c r="C24" s="547"/>
      <c r="D24" s="422"/>
      <c r="E24" s="422"/>
      <c r="F24" s="138" t="s">
        <v>26</v>
      </c>
      <c r="G24" s="149">
        <f t="shared" si="1"/>
        <v>231497.00000000003</v>
      </c>
      <c r="H24" s="149">
        <f t="shared" si="1"/>
        <v>219344</v>
      </c>
      <c r="I24" s="149">
        <f t="shared" si="6"/>
        <v>219491.90000000002</v>
      </c>
      <c r="J24" s="149">
        <f t="shared" si="6"/>
        <v>219344</v>
      </c>
      <c r="K24" s="149">
        <f t="shared" si="6"/>
        <v>0</v>
      </c>
      <c r="L24" s="149">
        <f t="shared" si="6"/>
        <v>0</v>
      </c>
      <c r="M24" s="149">
        <f t="shared" si="6"/>
        <v>0</v>
      </c>
      <c r="N24" s="149">
        <f t="shared" si="6"/>
        <v>0</v>
      </c>
      <c r="O24" s="149">
        <f t="shared" si="6"/>
        <v>12005.1</v>
      </c>
      <c r="P24" s="149">
        <f t="shared" si="6"/>
        <v>0</v>
      </c>
      <c r="Q24" s="407"/>
      <c r="R24" s="407"/>
      <c r="S24" s="23"/>
      <c r="T24" s="23"/>
      <c r="U24" s="22"/>
      <c r="V24" s="22"/>
      <c r="W24" s="22"/>
      <c r="X24" s="22"/>
      <c r="Y24" s="22"/>
      <c r="Z24" s="22"/>
      <c r="AA24" s="22"/>
      <c r="AB24" s="22"/>
      <c r="AC24" s="22"/>
      <c r="AD24" s="22"/>
      <c r="AE24" s="22"/>
    </row>
    <row r="25" spans="1:31" ht="18.75" customHeight="1" x14ac:dyDescent="0.3">
      <c r="A25" s="403"/>
      <c r="B25" s="525"/>
      <c r="C25" s="547"/>
      <c r="D25" s="422"/>
      <c r="E25" s="422"/>
      <c r="F25" s="138" t="s">
        <v>41</v>
      </c>
      <c r="G25" s="149">
        <f t="shared" si="1"/>
        <v>231497.00000000003</v>
      </c>
      <c r="H25" s="149">
        <f t="shared" si="1"/>
        <v>0</v>
      </c>
      <c r="I25" s="149">
        <f t="shared" si="6"/>
        <v>219491.90000000002</v>
      </c>
      <c r="J25" s="149">
        <f t="shared" si="6"/>
        <v>0</v>
      </c>
      <c r="K25" s="149">
        <f t="shared" si="6"/>
        <v>0</v>
      </c>
      <c r="L25" s="149">
        <f t="shared" si="6"/>
        <v>0</v>
      </c>
      <c r="M25" s="149">
        <f t="shared" si="6"/>
        <v>0</v>
      </c>
      <c r="N25" s="149">
        <f t="shared" si="6"/>
        <v>0</v>
      </c>
      <c r="O25" s="149">
        <f t="shared" si="6"/>
        <v>12005.1</v>
      </c>
      <c r="P25" s="149">
        <f t="shared" si="6"/>
        <v>0</v>
      </c>
      <c r="Q25" s="407"/>
      <c r="R25" s="407"/>
      <c r="S25" s="23"/>
      <c r="T25" s="23"/>
      <c r="U25" s="22"/>
      <c r="V25" s="22"/>
      <c r="W25" s="22"/>
      <c r="X25" s="22"/>
      <c r="Y25" s="22"/>
      <c r="Z25" s="22"/>
      <c r="AA25" s="22"/>
      <c r="AB25" s="22"/>
      <c r="AC25" s="22"/>
      <c r="AD25" s="22"/>
      <c r="AE25" s="22"/>
    </row>
    <row r="26" spans="1:31" x14ac:dyDescent="0.3">
      <c r="A26" s="403"/>
      <c r="B26" s="525"/>
      <c r="C26" s="547"/>
      <c r="D26" s="422"/>
      <c r="E26" s="422"/>
      <c r="F26" s="138" t="s">
        <v>28</v>
      </c>
      <c r="G26" s="149">
        <f t="shared" si="1"/>
        <v>231497.00000000003</v>
      </c>
      <c r="H26" s="149">
        <f t="shared" si="1"/>
        <v>0</v>
      </c>
      <c r="I26" s="149">
        <f t="shared" si="6"/>
        <v>219491.90000000002</v>
      </c>
      <c r="J26" s="149">
        <f t="shared" si="6"/>
        <v>0</v>
      </c>
      <c r="K26" s="149">
        <f t="shared" si="6"/>
        <v>0</v>
      </c>
      <c r="L26" s="149">
        <f t="shared" si="6"/>
        <v>0</v>
      </c>
      <c r="M26" s="149">
        <f t="shared" si="6"/>
        <v>0</v>
      </c>
      <c r="N26" s="149">
        <f t="shared" si="6"/>
        <v>0</v>
      </c>
      <c r="O26" s="149">
        <f t="shared" si="6"/>
        <v>12005.1</v>
      </c>
      <c r="P26" s="149">
        <f t="shared" si="6"/>
        <v>0</v>
      </c>
      <c r="Q26" s="407"/>
      <c r="R26" s="407"/>
      <c r="S26" s="23"/>
      <c r="T26" s="23"/>
      <c r="U26" s="22"/>
      <c r="V26" s="22"/>
      <c r="W26" s="22"/>
      <c r="X26" s="22"/>
      <c r="Y26" s="22"/>
      <c r="Z26" s="22"/>
      <c r="AA26" s="22"/>
      <c r="AB26" s="22"/>
      <c r="AC26" s="22"/>
      <c r="AD26" s="22"/>
      <c r="AE26" s="22"/>
    </row>
    <row r="27" spans="1:31" ht="31.5" customHeight="1" x14ac:dyDescent="0.3">
      <c r="A27" s="201" t="s">
        <v>83</v>
      </c>
      <c r="B27" s="543" t="s">
        <v>279</v>
      </c>
      <c r="C27" s="544"/>
      <c r="D27" s="544"/>
      <c r="E27" s="544"/>
      <c r="F27" s="544"/>
      <c r="G27" s="544"/>
      <c r="H27" s="544"/>
      <c r="I27" s="544"/>
      <c r="J27" s="544"/>
      <c r="K27" s="544"/>
      <c r="L27" s="544"/>
      <c r="M27" s="544"/>
      <c r="N27" s="544"/>
      <c r="O27" s="544"/>
      <c r="P27" s="544"/>
      <c r="Q27" s="544"/>
      <c r="R27" s="545"/>
      <c r="S27" s="23"/>
      <c r="T27" s="23"/>
      <c r="U27" s="22"/>
      <c r="V27" s="22"/>
      <c r="W27" s="22"/>
      <c r="X27" s="22"/>
      <c r="Y27" s="22"/>
      <c r="Z27" s="22"/>
      <c r="AA27" s="22"/>
      <c r="AB27" s="22"/>
      <c r="AC27" s="22"/>
      <c r="AD27" s="22"/>
      <c r="AE27" s="22"/>
    </row>
    <row r="28" spans="1:31" ht="22.5" customHeight="1" x14ac:dyDescent="0.3">
      <c r="A28" s="403" t="s">
        <v>180</v>
      </c>
      <c r="B28" s="525" t="s">
        <v>688</v>
      </c>
      <c r="C28" s="546" t="s">
        <v>786</v>
      </c>
      <c r="D28" s="421" t="s">
        <v>181</v>
      </c>
      <c r="E28" s="421" t="s">
        <v>184</v>
      </c>
      <c r="F28" s="138" t="s">
        <v>112</v>
      </c>
      <c r="G28" s="149">
        <f t="shared" ref="G28:H43" si="7">I28+K28+M28+O28</f>
        <v>251922.09999999998</v>
      </c>
      <c r="H28" s="149">
        <f t="shared" si="7"/>
        <v>128278.80000000002</v>
      </c>
      <c r="I28" s="149">
        <f t="shared" ref="I28:P28" si="8">SUM(I29:I35)</f>
        <v>251922.09999999998</v>
      </c>
      <c r="J28" s="149">
        <f t="shared" si="8"/>
        <v>128278.80000000002</v>
      </c>
      <c r="K28" s="149">
        <f t="shared" si="8"/>
        <v>0</v>
      </c>
      <c r="L28" s="149">
        <f t="shared" si="8"/>
        <v>0</v>
      </c>
      <c r="M28" s="149">
        <f t="shared" si="8"/>
        <v>0</v>
      </c>
      <c r="N28" s="149">
        <f t="shared" si="8"/>
        <v>0</v>
      </c>
      <c r="O28" s="149">
        <f t="shared" si="8"/>
        <v>0</v>
      </c>
      <c r="P28" s="149">
        <f t="shared" si="8"/>
        <v>0</v>
      </c>
      <c r="Q28" s="407" t="s">
        <v>721</v>
      </c>
      <c r="R28" s="407"/>
      <c r="S28" s="23"/>
      <c r="T28" s="23"/>
      <c r="U28" s="22"/>
      <c r="V28" s="22"/>
      <c r="W28" s="22"/>
      <c r="X28" s="22"/>
      <c r="Y28" s="22"/>
      <c r="Z28" s="22"/>
      <c r="AA28" s="22"/>
      <c r="AB28" s="22"/>
      <c r="AC28" s="22"/>
      <c r="AD28" s="22"/>
      <c r="AE28" s="22"/>
    </row>
    <row r="29" spans="1:31" ht="22.5" customHeight="1" x14ac:dyDescent="0.3">
      <c r="A29" s="403"/>
      <c r="B29" s="525"/>
      <c r="C29" s="547"/>
      <c r="D29" s="422"/>
      <c r="E29" s="422"/>
      <c r="F29" s="138" t="s">
        <v>22</v>
      </c>
      <c r="G29" s="149">
        <f t="shared" si="7"/>
        <v>41938.300000000003</v>
      </c>
      <c r="H29" s="149">
        <f t="shared" si="7"/>
        <v>34621.200000000004</v>
      </c>
      <c r="I29" s="149">
        <f>I37+I45+I53+I61</f>
        <v>41938.300000000003</v>
      </c>
      <c r="J29" s="149">
        <f t="shared" ref="J29:P30" si="9">J37+J45+J53+J61</f>
        <v>34621.200000000004</v>
      </c>
      <c r="K29" s="149">
        <f t="shared" si="9"/>
        <v>0</v>
      </c>
      <c r="L29" s="149">
        <f t="shared" si="9"/>
        <v>0</v>
      </c>
      <c r="M29" s="149">
        <f t="shared" si="9"/>
        <v>0</v>
      </c>
      <c r="N29" s="149">
        <f t="shared" si="9"/>
        <v>0</v>
      </c>
      <c r="O29" s="149">
        <f t="shared" si="9"/>
        <v>0</v>
      </c>
      <c r="P29" s="149">
        <f t="shared" si="9"/>
        <v>0</v>
      </c>
      <c r="Q29" s="407"/>
      <c r="R29" s="407"/>
      <c r="S29" s="23"/>
      <c r="T29" s="23"/>
      <c r="U29" s="22"/>
      <c r="V29" s="22"/>
      <c r="W29" s="22"/>
      <c r="X29" s="22"/>
      <c r="Y29" s="22"/>
      <c r="Z29" s="22"/>
      <c r="AA29" s="22"/>
      <c r="AB29" s="22"/>
      <c r="AC29" s="22"/>
      <c r="AD29" s="22"/>
      <c r="AE29" s="22"/>
    </row>
    <row r="30" spans="1:31" ht="22.5" customHeight="1" x14ac:dyDescent="0.3">
      <c r="A30" s="403"/>
      <c r="B30" s="525"/>
      <c r="C30" s="547"/>
      <c r="D30" s="422" t="s">
        <v>182</v>
      </c>
      <c r="E30" s="422" t="s">
        <v>182</v>
      </c>
      <c r="F30" s="138" t="s">
        <v>23</v>
      </c>
      <c r="G30" s="149">
        <f t="shared" si="7"/>
        <v>41938.300000000003</v>
      </c>
      <c r="H30" s="149">
        <f t="shared" si="7"/>
        <v>34621.200000000004</v>
      </c>
      <c r="I30" s="149">
        <f>I38+I46+I54+I62</f>
        <v>41938.300000000003</v>
      </c>
      <c r="J30" s="149">
        <f t="shared" si="9"/>
        <v>34621.200000000004</v>
      </c>
      <c r="K30" s="149">
        <f t="shared" si="9"/>
        <v>0</v>
      </c>
      <c r="L30" s="149">
        <f t="shared" si="9"/>
        <v>0</v>
      </c>
      <c r="M30" s="149">
        <f t="shared" si="9"/>
        <v>0</v>
      </c>
      <c r="N30" s="149">
        <f t="shared" si="9"/>
        <v>0</v>
      </c>
      <c r="O30" s="149">
        <f t="shared" si="9"/>
        <v>0</v>
      </c>
      <c r="P30" s="149">
        <f t="shared" si="9"/>
        <v>0</v>
      </c>
      <c r="Q30" s="407"/>
      <c r="R30" s="407"/>
      <c r="S30" s="23"/>
      <c r="T30" s="23"/>
      <c r="U30" s="22"/>
      <c r="V30" s="22"/>
      <c r="W30" s="22"/>
      <c r="X30" s="22"/>
      <c r="Y30" s="22"/>
      <c r="Z30" s="22"/>
      <c r="AA30" s="22"/>
      <c r="AB30" s="22"/>
      <c r="AC30" s="22"/>
      <c r="AD30" s="22"/>
      <c r="AE30" s="22"/>
    </row>
    <row r="31" spans="1:31" ht="22.5" customHeight="1" x14ac:dyDescent="0.3">
      <c r="A31" s="403"/>
      <c r="B31" s="525"/>
      <c r="C31" s="547"/>
      <c r="D31" s="422" t="s">
        <v>182</v>
      </c>
      <c r="E31" s="422" t="s">
        <v>182</v>
      </c>
      <c r="F31" s="138" t="s">
        <v>24</v>
      </c>
      <c r="G31" s="149">
        <f t="shared" si="7"/>
        <v>41938.300000000003</v>
      </c>
      <c r="H31" s="149">
        <f t="shared" si="7"/>
        <v>34621.200000000004</v>
      </c>
      <c r="I31" s="149">
        <f t="shared" ref="I31:P32" si="10">I39+I47+I55+I63</f>
        <v>41938.300000000003</v>
      </c>
      <c r="J31" s="149">
        <f t="shared" si="10"/>
        <v>34621.200000000004</v>
      </c>
      <c r="K31" s="149">
        <f t="shared" si="10"/>
        <v>0</v>
      </c>
      <c r="L31" s="149">
        <f t="shared" si="10"/>
        <v>0</v>
      </c>
      <c r="M31" s="149">
        <f t="shared" si="10"/>
        <v>0</v>
      </c>
      <c r="N31" s="149">
        <f t="shared" si="10"/>
        <v>0</v>
      </c>
      <c r="O31" s="149">
        <f t="shared" si="10"/>
        <v>0</v>
      </c>
      <c r="P31" s="149">
        <f t="shared" si="10"/>
        <v>0</v>
      </c>
      <c r="Q31" s="407"/>
      <c r="R31" s="407"/>
      <c r="S31" s="23"/>
      <c r="T31" s="23"/>
      <c r="U31" s="22"/>
      <c r="V31" s="22"/>
      <c r="W31" s="22"/>
      <c r="X31" s="22"/>
      <c r="Y31" s="22"/>
      <c r="Z31" s="22"/>
      <c r="AA31" s="22"/>
      <c r="AB31" s="22"/>
      <c r="AC31" s="22"/>
      <c r="AD31" s="22"/>
      <c r="AE31" s="22"/>
    </row>
    <row r="32" spans="1:31" ht="22.5" customHeight="1" x14ac:dyDescent="0.3">
      <c r="A32" s="403"/>
      <c r="B32" s="525"/>
      <c r="C32" s="547"/>
      <c r="D32" s="422" t="s">
        <v>182</v>
      </c>
      <c r="E32" s="422" t="s">
        <v>182</v>
      </c>
      <c r="F32" s="138" t="s">
        <v>25</v>
      </c>
      <c r="G32" s="149">
        <f t="shared" si="7"/>
        <v>31526.800000000003</v>
      </c>
      <c r="H32" s="149">
        <f t="shared" si="7"/>
        <v>12207.6</v>
      </c>
      <c r="I32" s="149">
        <f>I40+I48+I56+I64</f>
        <v>31526.800000000003</v>
      </c>
      <c r="J32" s="149">
        <f t="shared" si="10"/>
        <v>12207.6</v>
      </c>
      <c r="K32" s="149">
        <f t="shared" si="10"/>
        <v>0</v>
      </c>
      <c r="L32" s="149">
        <f t="shared" si="10"/>
        <v>0</v>
      </c>
      <c r="M32" s="149">
        <f t="shared" si="10"/>
        <v>0</v>
      </c>
      <c r="N32" s="149">
        <f t="shared" si="10"/>
        <v>0</v>
      </c>
      <c r="O32" s="149">
        <f t="shared" si="10"/>
        <v>0</v>
      </c>
      <c r="P32" s="149">
        <f t="shared" si="10"/>
        <v>0</v>
      </c>
      <c r="Q32" s="407"/>
      <c r="R32" s="407"/>
      <c r="S32" s="23"/>
      <c r="T32" s="23"/>
      <c r="U32" s="22"/>
      <c r="V32" s="22"/>
      <c r="W32" s="22"/>
      <c r="X32" s="22"/>
      <c r="Y32" s="22"/>
      <c r="Z32" s="22"/>
      <c r="AA32" s="22"/>
      <c r="AB32" s="22"/>
      <c r="AC32" s="22"/>
      <c r="AD32" s="22"/>
      <c r="AE32" s="22"/>
    </row>
    <row r="33" spans="1:31" ht="22.5" customHeight="1" x14ac:dyDescent="0.3">
      <c r="A33" s="403"/>
      <c r="B33" s="525"/>
      <c r="C33" s="547"/>
      <c r="D33" s="422" t="s">
        <v>182</v>
      </c>
      <c r="E33" s="422" t="s">
        <v>182</v>
      </c>
      <c r="F33" s="138" t="s">
        <v>26</v>
      </c>
      <c r="G33" s="149">
        <f t="shared" si="7"/>
        <v>31526.800000000003</v>
      </c>
      <c r="H33" s="149">
        <f t="shared" si="7"/>
        <v>12207.6</v>
      </c>
      <c r="I33" s="149">
        <f t="shared" ref="I33:P35" si="11">I41+I49+I57+I65</f>
        <v>31526.800000000003</v>
      </c>
      <c r="J33" s="149">
        <f t="shared" si="11"/>
        <v>12207.6</v>
      </c>
      <c r="K33" s="149">
        <f t="shared" si="11"/>
        <v>0</v>
      </c>
      <c r="L33" s="149">
        <f t="shared" si="11"/>
        <v>0</v>
      </c>
      <c r="M33" s="149">
        <f t="shared" si="11"/>
        <v>0</v>
      </c>
      <c r="N33" s="149">
        <f t="shared" si="11"/>
        <v>0</v>
      </c>
      <c r="O33" s="149">
        <f t="shared" si="11"/>
        <v>0</v>
      </c>
      <c r="P33" s="149">
        <f t="shared" si="11"/>
        <v>0</v>
      </c>
      <c r="Q33" s="407"/>
      <c r="R33" s="407"/>
      <c r="S33" s="23"/>
      <c r="T33" s="23"/>
      <c r="U33" s="22"/>
      <c r="V33" s="22"/>
      <c r="W33" s="22"/>
      <c r="X33" s="22"/>
      <c r="Y33" s="22"/>
      <c r="Z33" s="22"/>
      <c r="AA33" s="22"/>
      <c r="AB33" s="22"/>
      <c r="AC33" s="22"/>
      <c r="AD33" s="22"/>
      <c r="AE33" s="22"/>
    </row>
    <row r="34" spans="1:31" ht="22.5" customHeight="1" x14ac:dyDescent="0.3">
      <c r="A34" s="403"/>
      <c r="B34" s="525"/>
      <c r="C34" s="547"/>
      <c r="D34" s="422" t="s">
        <v>182</v>
      </c>
      <c r="E34" s="422" t="s">
        <v>182</v>
      </c>
      <c r="F34" s="138" t="s">
        <v>41</v>
      </c>
      <c r="G34" s="149">
        <f t="shared" si="7"/>
        <v>31526.800000000003</v>
      </c>
      <c r="H34" s="149">
        <f t="shared" si="7"/>
        <v>0</v>
      </c>
      <c r="I34" s="149">
        <f>I42+I50+I58+I66</f>
        <v>31526.800000000003</v>
      </c>
      <c r="J34" s="149">
        <f t="shared" si="11"/>
        <v>0</v>
      </c>
      <c r="K34" s="149">
        <f t="shared" si="11"/>
        <v>0</v>
      </c>
      <c r="L34" s="149">
        <f t="shared" si="11"/>
        <v>0</v>
      </c>
      <c r="M34" s="149">
        <f t="shared" si="11"/>
        <v>0</v>
      </c>
      <c r="N34" s="149">
        <f t="shared" si="11"/>
        <v>0</v>
      </c>
      <c r="O34" s="149">
        <f t="shared" si="11"/>
        <v>0</v>
      </c>
      <c r="P34" s="149">
        <f t="shared" si="11"/>
        <v>0</v>
      </c>
      <c r="Q34" s="407"/>
      <c r="R34" s="407"/>
      <c r="S34" s="23"/>
      <c r="T34" s="23"/>
      <c r="U34" s="22"/>
      <c r="V34" s="22"/>
      <c r="W34" s="22"/>
      <c r="X34" s="22"/>
      <c r="Y34" s="22"/>
      <c r="Z34" s="22"/>
      <c r="AA34" s="22"/>
      <c r="AB34" s="22"/>
      <c r="AC34" s="22"/>
      <c r="AD34" s="22"/>
      <c r="AE34" s="22"/>
    </row>
    <row r="35" spans="1:31" ht="22.5" customHeight="1" x14ac:dyDescent="0.3">
      <c r="A35" s="403"/>
      <c r="B35" s="525"/>
      <c r="C35" s="547"/>
      <c r="D35" s="422" t="s">
        <v>182</v>
      </c>
      <c r="E35" s="422" t="s">
        <v>182</v>
      </c>
      <c r="F35" s="138" t="s">
        <v>28</v>
      </c>
      <c r="G35" s="149">
        <f t="shared" si="7"/>
        <v>31526.800000000003</v>
      </c>
      <c r="H35" s="149">
        <f t="shared" si="7"/>
        <v>0</v>
      </c>
      <c r="I35" s="149">
        <f t="shared" si="11"/>
        <v>31526.800000000003</v>
      </c>
      <c r="J35" s="149">
        <f t="shared" si="11"/>
        <v>0</v>
      </c>
      <c r="K35" s="149">
        <f t="shared" si="11"/>
        <v>0</v>
      </c>
      <c r="L35" s="149">
        <f t="shared" si="11"/>
        <v>0</v>
      </c>
      <c r="M35" s="149">
        <f t="shared" si="11"/>
        <v>0</v>
      </c>
      <c r="N35" s="149">
        <f t="shared" si="11"/>
        <v>0</v>
      </c>
      <c r="O35" s="149">
        <f t="shared" si="11"/>
        <v>0</v>
      </c>
      <c r="P35" s="149">
        <f t="shared" si="11"/>
        <v>0</v>
      </c>
      <c r="Q35" s="407"/>
      <c r="R35" s="407"/>
      <c r="S35" s="23"/>
      <c r="T35" s="23"/>
      <c r="U35" s="22"/>
      <c r="V35" s="22"/>
      <c r="W35" s="22"/>
      <c r="X35" s="22"/>
      <c r="Y35" s="22"/>
      <c r="Z35" s="22"/>
      <c r="AA35" s="22"/>
      <c r="AB35" s="22"/>
      <c r="AC35" s="22"/>
      <c r="AD35" s="22"/>
      <c r="AE35" s="22"/>
    </row>
    <row r="36" spans="1:31" ht="15" customHeight="1" x14ac:dyDescent="0.3">
      <c r="A36" s="403" t="s">
        <v>183</v>
      </c>
      <c r="B36" s="525" t="s">
        <v>393</v>
      </c>
      <c r="C36" s="546" t="s">
        <v>762</v>
      </c>
      <c r="D36" s="421" t="s">
        <v>181</v>
      </c>
      <c r="E36" s="421" t="s">
        <v>191</v>
      </c>
      <c r="F36" s="138" t="s">
        <v>112</v>
      </c>
      <c r="G36" s="149">
        <f t="shared" si="7"/>
        <v>101118.29999999999</v>
      </c>
      <c r="H36" s="149">
        <f t="shared" si="7"/>
        <v>61184.700000000004</v>
      </c>
      <c r="I36" s="149">
        <f t="shared" ref="I36:P36" si="12">SUM(I37:I43)</f>
        <v>101118.29999999999</v>
      </c>
      <c r="J36" s="149">
        <f t="shared" si="12"/>
        <v>61184.700000000004</v>
      </c>
      <c r="K36" s="149">
        <f t="shared" si="12"/>
        <v>0</v>
      </c>
      <c r="L36" s="149">
        <f t="shared" si="12"/>
        <v>0</v>
      </c>
      <c r="M36" s="149">
        <f t="shared" si="12"/>
        <v>0</v>
      </c>
      <c r="N36" s="149">
        <f t="shared" si="12"/>
        <v>0</v>
      </c>
      <c r="O36" s="149">
        <f t="shared" si="12"/>
        <v>0</v>
      </c>
      <c r="P36" s="149">
        <f t="shared" si="12"/>
        <v>0</v>
      </c>
      <c r="Q36" s="407" t="s">
        <v>7</v>
      </c>
      <c r="R36" s="407"/>
      <c r="S36" s="23"/>
      <c r="T36" s="23"/>
      <c r="U36" s="22"/>
      <c r="V36" s="22"/>
      <c r="W36" s="22"/>
      <c r="X36" s="22"/>
      <c r="Y36" s="22"/>
      <c r="Z36" s="22"/>
      <c r="AA36" s="22"/>
      <c r="AB36" s="22"/>
      <c r="AC36" s="22"/>
      <c r="AD36" s="22"/>
      <c r="AE36" s="22"/>
    </row>
    <row r="37" spans="1:31" ht="15" customHeight="1" x14ac:dyDescent="0.3">
      <c r="A37" s="403"/>
      <c r="B37" s="525"/>
      <c r="C37" s="547"/>
      <c r="D37" s="422"/>
      <c r="E37" s="422"/>
      <c r="F37" s="138" t="s">
        <v>22</v>
      </c>
      <c r="G37" s="149">
        <f t="shared" si="7"/>
        <v>20394.900000000001</v>
      </c>
      <c r="H37" s="149">
        <f t="shared" si="7"/>
        <v>20394.900000000001</v>
      </c>
      <c r="I37" s="149">
        <v>20394.900000000001</v>
      </c>
      <c r="J37" s="149">
        <v>20394.900000000001</v>
      </c>
      <c r="K37" s="149">
        <v>0</v>
      </c>
      <c r="L37" s="149">
        <v>0</v>
      </c>
      <c r="M37" s="149">
        <v>0</v>
      </c>
      <c r="N37" s="149">
        <v>0</v>
      </c>
      <c r="O37" s="149">
        <v>0</v>
      </c>
      <c r="P37" s="149">
        <v>0</v>
      </c>
      <c r="Q37" s="407"/>
      <c r="R37" s="407"/>
      <c r="S37" s="23"/>
      <c r="T37" s="23"/>
      <c r="U37" s="22"/>
      <c r="V37" s="22"/>
      <c r="W37" s="22"/>
      <c r="X37" s="22"/>
      <c r="Y37" s="22"/>
      <c r="Z37" s="22"/>
      <c r="AA37" s="22"/>
      <c r="AB37" s="22"/>
      <c r="AC37" s="22"/>
      <c r="AD37" s="22"/>
      <c r="AE37" s="22"/>
    </row>
    <row r="38" spans="1:31" x14ac:dyDescent="0.3">
      <c r="A38" s="403"/>
      <c r="B38" s="525"/>
      <c r="C38" s="547"/>
      <c r="D38" s="422" t="s">
        <v>182</v>
      </c>
      <c r="E38" s="422" t="s">
        <v>182</v>
      </c>
      <c r="F38" s="138" t="s">
        <v>23</v>
      </c>
      <c r="G38" s="149">
        <f t="shared" si="7"/>
        <v>20394.900000000001</v>
      </c>
      <c r="H38" s="149">
        <f t="shared" si="7"/>
        <v>20394.900000000001</v>
      </c>
      <c r="I38" s="149">
        <v>20394.900000000001</v>
      </c>
      <c r="J38" s="149">
        <v>20394.900000000001</v>
      </c>
      <c r="K38" s="149">
        <v>0</v>
      </c>
      <c r="L38" s="149">
        <v>0</v>
      </c>
      <c r="M38" s="149">
        <v>0</v>
      </c>
      <c r="N38" s="149">
        <v>0</v>
      </c>
      <c r="O38" s="149">
        <v>0</v>
      </c>
      <c r="P38" s="149">
        <v>0</v>
      </c>
      <c r="Q38" s="407"/>
      <c r="R38" s="407"/>
      <c r="S38" s="23"/>
      <c r="T38" s="23"/>
      <c r="U38" s="22"/>
      <c r="V38" s="22"/>
      <c r="W38" s="22"/>
      <c r="X38" s="22"/>
      <c r="Y38" s="22"/>
      <c r="Z38" s="22"/>
      <c r="AA38" s="22"/>
      <c r="AB38" s="22"/>
      <c r="AC38" s="22"/>
      <c r="AD38" s="22"/>
      <c r="AE38" s="22"/>
    </row>
    <row r="39" spans="1:31" x14ac:dyDescent="0.3">
      <c r="A39" s="403"/>
      <c r="B39" s="525"/>
      <c r="C39" s="547"/>
      <c r="D39" s="422" t="s">
        <v>182</v>
      </c>
      <c r="E39" s="422" t="s">
        <v>182</v>
      </c>
      <c r="F39" s="138" t="s">
        <v>24</v>
      </c>
      <c r="G39" s="149">
        <f t="shared" si="7"/>
        <v>20394.900000000001</v>
      </c>
      <c r="H39" s="149">
        <f t="shared" si="7"/>
        <v>20394.900000000001</v>
      </c>
      <c r="I39" s="149">
        <v>20394.900000000001</v>
      </c>
      <c r="J39" s="149">
        <v>20394.900000000001</v>
      </c>
      <c r="K39" s="149">
        <v>0</v>
      </c>
      <c r="L39" s="149">
        <v>0</v>
      </c>
      <c r="M39" s="149">
        <v>0</v>
      </c>
      <c r="N39" s="149">
        <v>0</v>
      </c>
      <c r="O39" s="149">
        <v>0</v>
      </c>
      <c r="P39" s="149">
        <v>0</v>
      </c>
      <c r="Q39" s="407"/>
      <c r="R39" s="407"/>
      <c r="S39" s="23"/>
      <c r="T39" s="23"/>
      <c r="U39" s="22"/>
      <c r="V39" s="22"/>
      <c r="W39" s="22"/>
      <c r="X39" s="22"/>
      <c r="Y39" s="22"/>
      <c r="Z39" s="22"/>
      <c r="AA39" s="22"/>
      <c r="AB39" s="22"/>
      <c r="AC39" s="22"/>
      <c r="AD39" s="22"/>
      <c r="AE39" s="22"/>
    </row>
    <row r="40" spans="1:31" x14ac:dyDescent="0.3">
      <c r="A40" s="403"/>
      <c r="B40" s="525"/>
      <c r="C40" s="547"/>
      <c r="D40" s="422" t="s">
        <v>182</v>
      </c>
      <c r="E40" s="422" t="s">
        <v>182</v>
      </c>
      <c r="F40" s="138" t="s">
        <v>25</v>
      </c>
      <c r="G40" s="149">
        <f t="shared" si="7"/>
        <v>9983.4</v>
      </c>
      <c r="H40" s="149">
        <f t="shared" si="7"/>
        <v>0</v>
      </c>
      <c r="I40" s="149">
        <v>9983.4</v>
      </c>
      <c r="J40" s="149">
        <v>0</v>
      </c>
      <c r="K40" s="149">
        <v>0</v>
      </c>
      <c r="L40" s="149">
        <v>0</v>
      </c>
      <c r="M40" s="149">
        <v>0</v>
      </c>
      <c r="N40" s="149">
        <v>0</v>
      </c>
      <c r="O40" s="149">
        <v>0</v>
      </c>
      <c r="P40" s="149">
        <v>0</v>
      </c>
      <c r="Q40" s="407"/>
      <c r="R40" s="407"/>
      <c r="S40" s="23"/>
      <c r="T40" s="23"/>
      <c r="U40" s="22"/>
      <c r="V40" s="22"/>
      <c r="W40" s="22"/>
      <c r="X40" s="22"/>
      <c r="Y40" s="22"/>
      <c r="Z40" s="22"/>
      <c r="AA40" s="22"/>
      <c r="AB40" s="22"/>
      <c r="AC40" s="22"/>
      <c r="AD40" s="22"/>
      <c r="AE40" s="22"/>
    </row>
    <row r="41" spans="1:31" ht="15" customHeight="1" x14ac:dyDescent="0.3">
      <c r="A41" s="403"/>
      <c r="B41" s="525"/>
      <c r="C41" s="547"/>
      <c r="D41" s="422" t="s">
        <v>182</v>
      </c>
      <c r="E41" s="422" t="s">
        <v>182</v>
      </c>
      <c r="F41" s="138" t="s">
        <v>26</v>
      </c>
      <c r="G41" s="149">
        <f t="shared" si="7"/>
        <v>9983.4</v>
      </c>
      <c r="H41" s="149">
        <f t="shared" si="7"/>
        <v>0</v>
      </c>
      <c r="I41" s="149">
        <v>9983.4</v>
      </c>
      <c r="J41" s="149">
        <v>0</v>
      </c>
      <c r="K41" s="149">
        <v>0</v>
      </c>
      <c r="L41" s="149">
        <v>0</v>
      </c>
      <c r="M41" s="149">
        <v>0</v>
      </c>
      <c r="N41" s="149">
        <v>0</v>
      </c>
      <c r="O41" s="149">
        <v>0</v>
      </c>
      <c r="P41" s="149">
        <v>0</v>
      </c>
      <c r="Q41" s="407"/>
      <c r="R41" s="407"/>
      <c r="S41" s="23"/>
      <c r="T41" s="23"/>
      <c r="U41" s="22"/>
      <c r="V41" s="22"/>
      <c r="W41" s="22"/>
      <c r="X41" s="22"/>
      <c r="Y41" s="22"/>
      <c r="Z41" s="22"/>
      <c r="AA41" s="22"/>
      <c r="AB41" s="22"/>
      <c r="AC41" s="22"/>
      <c r="AD41" s="22"/>
      <c r="AE41" s="22"/>
    </row>
    <row r="42" spans="1:31" x14ac:dyDescent="0.3">
      <c r="A42" s="403"/>
      <c r="B42" s="525"/>
      <c r="C42" s="547"/>
      <c r="D42" s="422" t="s">
        <v>182</v>
      </c>
      <c r="E42" s="422" t="s">
        <v>182</v>
      </c>
      <c r="F42" s="138" t="s">
        <v>41</v>
      </c>
      <c r="G42" s="149">
        <f t="shared" si="7"/>
        <v>9983.4</v>
      </c>
      <c r="H42" s="149">
        <f t="shared" si="7"/>
        <v>0</v>
      </c>
      <c r="I42" s="149">
        <v>9983.4</v>
      </c>
      <c r="J42" s="149">
        <v>0</v>
      </c>
      <c r="K42" s="149">
        <v>0</v>
      </c>
      <c r="L42" s="149">
        <v>0</v>
      </c>
      <c r="M42" s="149">
        <v>0</v>
      </c>
      <c r="N42" s="149">
        <v>0</v>
      </c>
      <c r="O42" s="149">
        <v>0</v>
      </c>
      <c r="P42" s="149">
        <v>0</v>
      </c>
      <c r="Q42" s="407"/>
      <c r="R42" s="407"/>
      <c r="S42" s="23"/>
      <c r="T42" s="23"/>
      <c r="U42" s="22"/>
      <c r="V42" s="22"/>
      <c r="W42" s="22"/>
      <c r="X42" s="22"/>
      <c r="Y42" s="22"/>
      <c r="Z42" s="22"/>
      <c r="AA42" s="22"/>
      <c r="AB42" s="22"/>
      <c r="AC42" s="22"/>
      <c r="AD42" s="22"/>
      <c r="AE42" s="22"/>
    </row>
    <row r="43" spans="1:31" x14ac:dyDescent="0.3">
      <c r="A43" s="403"/>
      <c r="B43" s="525"/>
      <c r="C43" s="547"/>
      <c r="D43" s="422" t="s">
        <v>182</v>
      </c>
      <c r="E43" s="422" t="s">
        <v>182</v>
      </c>
      <c r="F43" s="138" t="s">
        <v>28</v>
      </c>
      <c r="G43" s="149">
        <f t="shared" si="7"/>
        <v>9983.4</v>
      </c>
      <c r="H43" s="149">
        <f t="shared" si="7"/>
        <v>0</v>
      </c>
      <c r="I43" s="149">
        <v>9983.4</v>
      </c>
      <c r="J43" s="149">
        <v>0</v>
      </c>
      <c r="K43" s="149">
        <v>0</v>
      </c>
      <c r="L43" s="149">
        <v>0</v>
      </c>
      <c r="M43" s="149">
        <v>0</v>
      </c>
      <c r="N43" s="149">
        <v>0</v>
      </c>
      <c r="O43" s="149">
        <v>0</v>
      </c>
      <c r="P43" s="149">
        <v>0</v>
      </c>
      <c r="Q43" s="407"/>
      <c r="R43" s="407"/>
      <c r="S43" s="23"/>
      <c r="T43" s="23"/>
      <c r="U43" s="22"/>
      <c r="V43" s="22"/>
      <c r="W43" s="22"/>
      <c r="X43" s="22"/>
      <c r="Y43" s="22"/>
      <c r="Z43" s="22"/>
      <c r="AA43" s="22"/>
      <c r="AB43" s="22"/>
      <c r="AC43" s="22"/>
      <c r="AD43" s="22"/>
      <c r="AE43" s="22"/>
    </row>
    <row r="44" spans="1:31" ht="15" customHeight="1" x14ac:dyDescent="0.3">
      <c r="A44" s="403" t="s">
        <v>185</v>
      </c>
      <c r="B44" s="407" t="s">
        <v>280</v>
      </c>
      <c r="C44" s="546" t="s">
        <v>746</v>
      </c>
      <c r="D44" s="421" t="s">
        <v>181</v>
      </c>
      <c r="E44" s="421" t="s">
        <v>188</v>
      </c>
      <c r="F44" s="138" t="s">
        <v>112</v>
      </c>
      <c r="G44" s="149">
        <f t="shared" ref="G44:H59" si="13">I44+K44+M44+O44</f>
        <v>3850</v>
      </c>
      <c r="H44" s="149">
        <f t="shared" si="13"/>
        <v>1650</v>
      </c>
      <c r="I44" s="149">
        <f t="shared" ref="I44:P44" si="14">SUM(I45:I51)</f>
        <v>3850</v>
      </c>
      <c r="J44" s="149">
        <f t="shared" si="14"/>
        <v>1650</v>
      </c>
      <c r="K44" s="149">
        <f t="shared" si="14"/>
        <v>0</v>
      </c>
      <c r="L44" s="149">
        <f t="shared" si="14"/>
        <v>0</v>
      </c>
      <c r="M44" s="149">
        <f t="shared" si="14"/>
        <v>0</v>
      </c>
      <c r="N44" s="149">
        <f t="shared" si="14"/>
        <v>0</v>
      </c>
      <c r="O44" s="149">
        <f t="shared" si="14"/>
        <v>0</v>
      </c>
      <c r="P44" s="149">
        <f t="shared" si="14"/>
        <v>0</v>
      </c>
      <c r="Q44" s="407" t="s">
        <v>7</v>
      </c>
      <c r="R44" s="407"/>
      <c r="S44" s="23"/>
      <c r="T44" s="23"/>
      <c r="U44" s="22"/>
      <c r="V44" s="22"/>
      <c r="W44" s="22"/>
      <c r="X44" s="22"/>
      <c r="Y44" s="22"/>
      <c r="Z44" s="22"/>
      <c r="AA44" s="22"/>
      <c r="AB44" s="22"/>
      <c r="AC44" s="22"/>
      <c r="AD44" s="22"/>
      <c r="AE44" s="22"/>
    </row>
    <row r="45" spans="1:31" x14ac:dyDescent="0.3">
      <c r="A45" s="403"/>
      <c r="B45" s="407"/>
      <c r="C45" s="547"/>
      <c r="D45" s="422"/>
      <c r="E45" s="422"/>
      <c r="F45" s="138" t="s">
        <v>22</v>
      </c>
      <c r="G45" s="149">
        <f t="shared" si="13"/>
        <v>550</v>
      </c>
      <c r="H45" s="149">
        <f t="shared" si="13"/>
        <v>550</v>
      </c>
      <c r="I45" s="149">
        <v>550</v>
      </c>
      <c r="J45" s="149">
        <v>550</v>
      </c>
      <c r="K45" s="149">
        <v>0</v>
      </c>
      <c r="L45" s="149">
        <v>0</v>
      </c>
      <c r="M45" s="149">
        <v>0</v>
      </c>
      <c r="N45" s="149">
        <v>0</v>
      </c>
      <c r="O45" s="149">
        <v>0</v>
      </c>
      <c r="P45" s="149">
        <v>0</v>
      </c>
      <c r="Q45" s="407"/>
      <c r="R45" s="407"/>
      <c r="S45" s="23"/>
      <c r="T45" s="23"/>
      <c r="U45" s="22"/>
      <c r="V45" s="22"/>
      <c r="W45" s="22"/>
      <c r="X45" s="22"/>
      <c r="Y45" s="22"/>
      <c r="Z45" s="22"/>
      <c r="AA45" s="22"/>
      <c r="AB45" s="22"/>
      <c r="AC45" s="22"/>
      <c r="AD45" s="22"/>
      <c r="AE45" s="22"/>
    </row>
    <row r="46" spans="1:31" x14ac:dyDescent="0.3">
      <c r="A46" s="403"/>
      <c r="B46" s="407"/>
      <c r="C46" s="547"/>
      <c r="D46" s="422" t="s">
        <v>182</v>
      </c>
      <c r="E46" s="422" t="s">
        <v>182</v>
      </c>
      <c r="F46" s="138" t="s">
        <v>23</v>
      </c>
      <c r="G46" s="149">
        <f t="shared" si="13"/>
        <v>550</v>
      </c>
      <c r="H46" s="149">
        <f t="shared" si="13"/>
        <v>550</v>
      </c>
      <c r="I46" s="149">
        <v>550</v>
      </c>
      <c r="J46" s="149">
        <v>550</v>
      </c>
      <c r="K46" s="149">
        <v>0</v>
      </c>
      <c r="L46" s="149">
        <v>0</v>
      </c>
      <c r="M46" s="149">
        <v>0</v>
      </c>
      <c r="N46" s="149">
        <v>0</v>
      </c>
      <c r="O46" s="149">
        <v>0</v>
      </c>
      <c r="P46" s="149">
        <v>0</v>
      </c>
      <c r="Q46" s="407"/>
      <c r="R46" s="407"/>
      <c r="S46" s="23"/>
      <c r="T46" s="23"/>
      <c r="U46" s="22"/>
      <c r="V46" s="22"/>
      <c r="W46" s="22"/>
      <c r="X46" s="22"/>
      <c r="Y46" s="22"/>
      <c r="Z46" s="22"/>
      <c r="AA46" s="22"/>
      <c r="AB46" s="22"/>
      <c r="AC46" s="22"/>
      <c r="AD46" s="22"/>
      <c r="AE46" s="22"/>
    </row>
    <row r="47" spans="1:31" x14ac:dyDescent="0.3">
      <c r="A47" s="403"/>
      <c r="B47" s="407"/>
      <c r="C47" s="547"/>
      <c r="D47" s="422" t="s">
        <v>182</v>
      </c>
      <c r="E47" s="422" t="s">
        <v>182</v>
      </c>
      <c r="F47" s="138" t="s">
        <v>24</v>
      </c>
      <c r="G47" s="149">
        <f t="shared" si="13"/>
        <v>550</v>
      </c>
      <c r="H47" s="149">
        <f t="shared" si="13"/>
        <v>550</v>
      </c>
      <c r="I47" s="149">
        <v>550</v>
      </c>
      <c r="J47" s="149">
        <v>550</v>
      </c>
      <c r="K47" s="149">
        <v>0</v>
      </c>
      <c r="L47" s="149">
        <v>0</v>
      </c>
      <c r="M47" s="149">
        <v>0</v>
      </c>
      <c r="N47" s="149">
        <v>0</v>
      </c>
      <c r="O47" s="149">
        <v>0</v>
      </c>
      <c r="P47" s="149">
        <v>0</v>
      </c>
      <c r="Q47" s="407"/>
      <c r="R47" s="407"/>
      <c r="S47" s="23"/>
      <c r="T47" s="23"/>
      <c r="U47" s="22"/>
      <c r="V47" s="22"/>
      <c r="W47" s="22"/>
      <c r="X47" s="22"/>
      <c r="Y47" s="22"/>
      <c r="Z47" s="22"/>
      <c r="AA47" s="22"/>
      <c r="AB47" s="22"/>
      <c r="AC47" s="22"/>
      <c r="AD47" s="22"/>
      <c r="AE47" s="22"/>
    </row>
    <row r="48" spans="1:31" x14ac:dyDescent="0.3">
      <c r="A48" s="403"/>
      <c r="B48" s="407"/>
      <c r="C48" s="547"/>
      <c r="D48" s="422" t="s">
        <v>182</v>
      </c>
      <c r="E48" s="422" t="s">
        <v>182</v>
      </c>
      <c r="F48" s="138" t="s">
        <v>25</v>
      </c>
      <c r="G48" s="149">
        <f t="shared" si="13"/>
        <v>550</v>
      </c>
      <c r="H48" s="149">
        <f t="shared" si="13"/>
        <v>0</v>
      </c>
      <c r="I48" s="149">
        <v>550</v>
      </c>
      <c r="J48" s="149">
        <v>0</v>
      </c>
      <c r="K48" s="149">
        <v>0</v>
      </c>
      <c r="L48" s="149">
        <v>0</v>
      </c>
      <c r="M48" s="149">
        <v>0</v>
      </c>
      <c r="N48" s="149">
        <v>0</v>
      </c>
      <c r="O48" s="149">
        <v>0</v>
      </c>
      <c r="P48" s="149">
        <v>0</v>
      </c>
      <c r="Q48" s="407"/>
      <c r="R48" s="407"/>
      <c r="S48" s="23"/>
      <c r="T48" s="23"/>
      <c r="U48" s="22"/>
      <c r="V48" s="22"/>
      <c r="W48" s="22"/>
      <c r="X48" s="22"/>
      <c r="Y48" s="22"/>
      <c r="Z48" s="22"/>
      <c r="AA48" s="22"/>
      <c r="AB48" s="22"/>
      <c r="AC48" s="22"/>
      <c r="AD48" s="22"/>
      <c r="AE48" s="22"/>
    </row>
    <row r="49" spans="1:31" x14ac:dyDescent="0.3">
      <c r="A49" s="403"/>
      <c r="B49" s="407"/>
      <c r="C49" s="547"/>
      <c r="D49" s="422" t="s">
        <v>182</v>
      </c>
      <c r="E49" s="422" t="s">
        <v>182</v>
      </c>
      <c r="F49" s="138" t="s">
        <v>26</v>
      </c>
      <c r="G49" s="149">
        <f t="shared" si="13"/>
        <v>550</v>
      </c>
      <c r="H49" s="149">
        <f t="shared" si="13"/>
        <v>0</v>
      </c>
      <c r="I49" s="149">
        <v>550</v>
      </c>
      <c r="J49" s="149">
        <v>0</v>
      </c>
      <c r="K49" s="149">
        <v>0</v>
      </c>
      <c r="L49" s="149">
        <v>0</v>
      </c>
      <c r="M49" s="149">
        <v>0</v>
      </c>
      <c r="N49" s="149">
        <v>0</v>
      </c>
      <c r="O49" s="149">
        <v>0</v>
      </c>
      <c r="P49" s="149">
        <v>0</v>
      </c>
      <c r="Q49" s="407"/>
      <c r="R49" s="407"/>
      <c r="S49" s="23"/>
      <c r="T49" s="23"/>
      <c r="U49" s="22"/>
      <c r="V49" s="22"/>
      <c r="W49" s="22"/>
      <c r="X49" s="22"/>
      <c r="Y49" s="22"/>
      <c r="Z49" s="22"/>
      <c r="AA49" s="22"/>
      <c r="AB49" s="22"/>
      <c r="AC49" s="22"/>
      <c r="AD49" s="22"/>
      <c r="AE49" s="22"/>
    </row>
    <row r="50" spans="1:31" x14ac:dyDescent="0.3">
      <c r="A50" s="403"/>
      <c r="B50" s="407"/>
      <c r="C50" s="547"/>
      <c r="D50" s="422" t="s">
        <v>182</v>
      </c>
      <c r="E50" s="422" t="s">
        <v>182</v>
      </c>
      <c r="F50" s="138" t="s">
        <v>41</v>
      </c>
      <c r="G50" s="149">
        <f t="shared" si="13"/>
        <v>550</v>
      </c>
      <c r="H50" s="149">
        <f t="shared" si="13"/>
        <v>0</v>
      </c>
      <c r="I50" s="149">
        <v>550</v>
      </c>
      <c r="J50" s="149">
        <v>0</v>
      </c>
      <c r="K50" s="149">
        <v>0</v>
      </c>
      <c r="L50" s="149">
        <v>0</v>
      </c>
      <c r="M50" s="149">
        <v>0</v>
      </c>
      <c r="N50" s="149">
        <v>0</v>
      </c>
      <c r="O50" s="149">
        <v>0</v>
      </c>
      <c r="P50" s="149">
        <v>0</v>
      </c>
      <c r="Q50" s="407"/>
      <c r="R50" s="407"/>
      <c r="S50" s="23"/>
      <c r="T50" s="23"/>
      <c r="U50" s="22"/>
      <c r="V50" s="22"/>
      <c r="W50" s="22"/>
      <c r="X50" s="22"/>
      <c r="Y50" s="22"/>
      <c r="Z50" s="22"/>
      <c r="AA50" s="22"/>
      <c r="AB50" s="22"/>
      <c r="AC50" s="22"/>
      <c r="AD50" s="22"/>
      <c r="AE50" s="22"/>
    </row>
    <row r="51" spans="1:31" x14ac:dyDescent="0.3">
      <c r="A51" s="403"/>
      <c r="B51" s="407"/>
      <c r="C51" s="547"/>
      <c r="D51" s="422" t="s">
        <v>182</v>
      </c>
      <c r="E51" s="422" t="s">
        <v>182</v>
      </c>
      <c r="F51" s="138" t="s">
        <v>28</v>
      </c>
      <c r="G51" s="149">
        <f t="shared" si="13"/>
        <v>550</v>
      </c>
      <c r="H51" s="149">
        <f t="shared" si="13"/>
        <v>0</v>
      </c>
      <c r="I51" s="149">
        <v>550</v>
      </c>
      <c r="J51" s="149">
        <v>0</v>
      </c>
      <c r="K51" s="149">
        <v>0</v>
      </c>
      <c r="L51" s="149">
        <v>0</v>
      </c>
      <c r="M51" s="149">
        <v>0</v>
      </c>
      <c r="N51" s="149">
        <v>0</v>
      </c>
      <c r="O51" s="149">
        <v>0</v>
      </c>
      <c r="P51" s="149">
        <v>0</v>
      </c>
      <c r="Q51" s="407"/>
      <c r="R51" s="407"/>
      <c r="S51" s="23"/>
      <c r="T51" s="23"/>
      <c r="U51" s="22"/>
      <c r="V51" s="22"/>
      <c r="W51" s="22"/>
      <c r="X51" s="22"/>
      <c r="Y51" s="22"/>
      <c r="Z51" s="22"/>
      <c r="AA51" s="22"/>
      <c r="AB51" s="22"/>
      <c r="AC51" s="22"/>
      <c r="AD51" s="22"/>
      <c r="AE51" s="22"/>
    </row>
    <row r="52" spans="1:31" ht="15" customHeight="1" x14ac:dyDescent="0.3">
      <c r="A52" s="403" t="s">
        <v>187</v>
      </c>
      <c r="B52" s="525" t="s">
        <v>281</v>
      </c>
      <c r="C52" s="546" t="s">
        <v>761</v>
      </c>
      <c r="D52" s="421" t="s">
        <v>181</v>
      </c>
      <c r="E52" s="421" t="s">
        <v>186</v>
      </c>
      <c r="F52" s="138" t="s">
        <v>112</v>
      </c>
      <c r="G52" s="149">
        <f t="shared" si="13"/>
        <v>10749.900000000001</v>
      </c>
      <c r="H52" s="149">
        <f t="shared" si="13"/>
        <v>4406.1000000000004</v>
      </c>
      <c r="I52" s="149">
        <f t="shared" ref="I52:P52" si="15">SUM(I53:I59)</f>
        <v>10749.900000000001</v>
      </c>
      <c r="J52" s="149">
        <f t="shared" si="15"/>
        <v>4406.1000000000004</v>
      </c>
      <c r="K52" s="149">
        <f t="shared" si="15"/>
        <v>0</v>
      </c>
      <c r="L52" s="149">
        <f t="shared" si="15"/>
        <v>0</v>
      </c>
      <c r="M52" s="149">
        <f t="shared" si="15"/>
        <v>0</v>
      </c>
      <c r="N52" s="149">
        <f t="shared" si="15"/>
        <v>0</v>
      </c>
      <c r="O52" s="149">
        <f t="shared" si="15"/>
        <v>0</v>
      </c>
      <c r="P52" s="149">
        <f t="shared" si="15"/>
        <v>0</v>
      </c>
      <c r="Q52" s="407" t="s">
        <v>721</v>
      </c>
      <c r="R52" s="407"/>
      <c r="S52" s="23"/>
      <c r="T52" s="23"/>
      <c r="U52" s="22"/>
      <c r="V52" s="22"/>
      <c r="W52" s="22"/>
      <c r="X52" s="22"/>
      <c r="Y52" s="22"/>
      <c r="Z52" s="22"/>
      <c r="AA52" s="22"/>
      <c r="AB52" s="22"/>
      <c r="AC52" s="22"/>
      <c r="AD52" s="22"/>
      <c r="AE52" s="22"/>
    </row>
    <row r="53" spans="1:31" x14ac:dyDescent="0.3">
      <c r="A53" s="403"/>
      <c r="B53" s="525"/>
      <c r="C53" s="547"/>
      <c r="D53" s="422"/>
      <c r="E53" s="422"/>
      <c r="F53" s="138" t="s">
        <v>22</v>
      </c>
      <c r="G53" s="149">
        <f t="shared" si="13"/>
        <v>1535.7</v>
      </c>
      <c r="H53" s="149">
        <f t="shared" si="13"/>
        <v>1468.7</v>
      </c>
      <c r="I53" s="149">
        <v>1535.7</v>
      </c>
      <c r="J53" s="149">
        <v>1468.7</v>
      </c>
      <c r="K53" s="149">
        <v>0</v>
      </c>
      <c r="L53" s="149">
        <v>0</v>
      </c>
      <c r="M53" s="149">
        <v>0</v>
      </c>
      <c r="N53" s="149">
        <v>0</v>
      </c>
      <c r="O53" s="149">
        <v>0</v>
      </c>
      <c r="P53" s="149">
        <v>0</v>
      </c>
      <c r="Q53" s="407"/>
      <c r="R53" s="407"/>
      <c r="S53" s="23"/>
      <c r="T53" s="23"/>
      <c r="U53" s="22"/>
      <c r="V53" s="22"/>
      <c r="W53" s="22"/>
      <c r="X53" s="22"/>
      <c r="Y53" s="22"/>
      <c r="Z53" s="22"/>
      <c r="AA53" s="22"/>
      <c r="AB53" s="22"/>
      <c r="AC53" s="22"/>
      <c r="AD53" s="22"/>
      <c r="AE53" s="22"/>
    </row>
    <row r="54" spans="1:31" x14ac:dyDescent="0.3">
      <c r="A54" s="403"/>
      <c r="B54" s="525"/>
      <c r="C54" s="547"/>
      <c r="D54" s="422" t="s">
        <v>182</v>
      </c>
      <c r="E54" s="422" t="s">
        <v>182</v>
      </c>
      <c r="F54" s="138" t="s">
        <v>23</v>
      </c>
      <c r="G54" s="149">
        <f t="shared" si="13"/>
        <v>1535.7</v>
      </c>
      <c r="H54" s="149">
        <f t="shared" si="13"/>
        <v>1468.7</v>
      </c>
      <c r="I54" s="149">
        <v>1535.7</v>
      </c>
      <c r="J54" s="149">
        <v>1468.7</v>
      </c>
      <c r="K54" s="149">
        <v>0</v>
      </c>
      <c r="L54" s="149">
        <v>0</v>
      </c>
      <c r="M54" s="149">
        <v>0</v>
      </c>
      <c r="N54" s="149">
        <v>0</v>
      </c>
      <c r="O54" s="149">
        <v>0</v>
      </c>
      <c r="P54" s="149">
        <v>0</v>
      </c>
      <c r="Q54" s="407"/>
      <c r="R54" s="407"/>
      <c r="S54" s="23"/>
      <c r="T54" s="23"/>
      <c r="U54" s="22"/>
      <c r="V54" s="22"/>
      <c r="W54" s="22"/>
      <c r="X54" s="22"/>
      <c r="Y54" s="22"/>
      <c r="Z54" s="22"/>
      <c r="AA54" s="22"/>
      <c r="AB54" s="22"/>
      <c r="AC54" s="22"/>
      <c r="AD54" s="22"/>
      <c r="AE54" s="22"/>
    </row>
    <row r="55" spans="1:31" x14ac:dyDescent="0.3">
      <c r="A55" s="403"/>
      <c r="B55" s="525"/>
      <c r="C55" s="547"/>
      <c r="D55" s="422" t="s">
        <v>182</v>
      </c>
      <c r="E55" s="422" t="s">
        <v>182</v>
      </c>
      <c r="F55" s="138" t="s">
        <v>24</v>
      </c>
      <c r="G55" s="149">
        <f t="shared" si="13"/>
        <v>1535.7</v>
      </c>
      <c r="H55" s="149">
        <f t="shared" si="13"/>
        <v>1468.7</v>
      </c>
      <c r="I55" s="149">
        <v>1535.7</v>
      </c>
      <c r="J55" s="149">
        <v>1468.7</v>
      </c>
      <c r="K55" s="149">
        <v>0</v>
      </c>
      <c r="L55" s="149">
        <v>0</v>
      </c>
      <c r="M55" s="149">
        <v>0</v>
      </c>
      <c r="N55" s="149">
        <v>0</v>
      </c>
      <c r="O55" s="149">
        <v>0</v>
      </c>
      <c r="P55" s="149">
        <v>0</v>
      </c>
      <c r="Q55" s="407"/>
      <c r="R55" s="407"/>
      <c r="S55" s="23"/>
      <c r="T55" s="23"/>
      <c r="U55" s="22"/>
      <c r="V55" s="22"/>
      <c r="W55" s="22"/>
      <c r="X55" s="22"/>
      <c r="Y55" s="22"/>
      <c r="Z55" s="22"/>
      <c r="AA55" s="22"/>
      <c r="AB55" s="22"/>
      <c r="AC55" s="22"/>
      <c r="AD55" s="22"/>
      <c r="AE55" s="22"/>
    </row>
    <row r="56" spans="1:31" x14ac:dyDescent="0.3">
      <c r="A56" s="403"/>
      <c r="B56" s="525"/>
      <c r="C56" s="547"/>
      <c r="D56" s="422" t="s">
        <v>182</v>
      </c>
      <c r="E56" s="422" t="s">
        <v>182</v>
      </c>
      <c r="F56" s="138" t="s">
        <v>25</v>
      </c>
      <c r="G56" s="149">
        <f t="shared" si="13"/>
        <v>1535.7</v>
      </c>
      <c r="H56" s="149">
        <f t="shared" si="13"/>
        <v>0</v>
      </c>
      <c r="I56" s="149">
        <v>1535.7</v>
      </c>
      <c r="J56" s="149">
        <v>0</v>
      </c>
      <c r="K56" s="149">
        <v>0</v>
      </c>
      <c r="L56" s="149">
        <v>0</v>
      </c>
      <c r="M56" s="149">
        <v>0</v>
      </c>
      <c r="N56" s="149">
        <v>0</v>
      </c>
      <c r="O56" s="149">
        <v>0</v>
      </c>
      <c r="P56" s="149">
        <v>0</v>
      </c>
      <c r="Q56" s="407"/>
      <c r="R56" s="407"/>
      <c r="S56" s="23"/>
      <c r="T56" s="23"/>
      <c r="U56" s="22"/>
      <c r="V56" s="22"/>
      <c r="W56" s="22"/>
      <c r="X56" s="22"/>
      <c r="Y56" s="22"/>
      <c r="Z56" s="22"/>
      <c r="AA56" s="22"/>
      <c r="AB56" s="22"/>
      <c r="AC56" s="22"/>
      <c r="AD56" s="22"/>
      <c r="AE56" s="22"/>
    </row>
    <row r="57" spans="1:31" x14ac:dyDescent="0.3">
      <c r="A57" s="403"/>
      <c r="B57" s="525"/>
      <c r="C57" s="547"/>
      <c r="D57" s="422" t="s">
        <v>182</v>
      </c>
      <c r="E57" s="422" t="s">
        <v>182</v>
      </c>
      <c r="F57" s="138" t="s">
        <v>26</v>
      </c>
      <c r="G57" s="149">
        <f t="shared" si="13"/>
        <v>1535.7</v>
      </c>
      <c r="H57" s="149">
        <f t="shared" si="13"/>
        <v>0</v>
      </c>
      <c r="I57" s="149">
        <v>1535.7</v>
      </c>
      <c r="J57" s="149">
        <v>0</v>
      </c>
      <c r="K57" s="149">
        <v>0</v>
      </c>
      <c r="L57" s="149">
        <v>0</v>
      </c>
      <c r="M57" s="149">
        <v>0</v>
      </c>
      <c r="N57" s="149">
        <v>0</v>
      </c>
      <c r="O57" s="149">
        <v>0</v>
      </c>
      <c r="P57" s="149">
        <v>0</v>
      </c>
      <c r="Q57" s="407"/>
      <c r="R57" s="407"/>
      <c r="S57" s="23"/>
      <c r="T57" s="23"/>
      <c r="U57" s="22"/>
      <c r="V57" s="22"/>
      <c r="W57" s="22"/>
      <c r="X57" s="22"/>
      <c r="Y57" s="22"/>
      <c r="Z57" s="22"/>
      <c r="AA57" s="22"/>
      <c r="AB57" s="22"/>
      <c r="AC57" s="22"/>
      <c r="AD57" s="22"/>
      <c r="AE57" s="22"/>
    </row>
    <row r="58" spans="1:31" x14ac:dyDescent="0.3">
      <c r="A58" s="403"/>
      <c r="B58" s="525"/>
      <c r="C58" s="547"/>
      <c r="D58" s="422" t="s">
        <v>182</v>
      </c>
      <c r="E58" s="422" t="s">
        <v>182</v>
      </c>
      <c r="F58" s="138" t="s">
        <v>41</v>
      </c>
      <c r="G58" s="149">
        <f t="shared" si="13"/>
        <v>1535.7</v>
      </c>
      <c r="H58" s="149">
        <f t="shared" si="13"/>
        <v>0</v>
      </c>
      <c r="I58" s="149">
        <v>1535.7</v>
      </c>
      <c r="J58" s="149">
        <v>0</v>
      </c>
      <c r="K58" s="149">
        <v>0</v>
      </c>
      <c r="L58" s="149">
        <v>0</v>
      </c>
      <c r="M58" s="149">
        <v>0</v>
      </c>
      <c r="N58" s="149">
        <v>0</v>
      </c>
      <c r="O58" s="149">
        <v>0</v>
      </c>
      <c r="P58" s="149">
        <v>0</v>
      </c>
      <c r="Q58" s="407"/>
      <c r="R58" s="407"/>
      <c r="S58" s="23"/>
      <c r="T58" s="23"/>
      <c r="U58" s="22"/>
      <c r="V58" s="22"/>
      <c r="W58" s="22"/>
      <c r="X58" s="22"/>
      <c r="Y58" s="22"/>
      <c r="Z58" s="22"/>
      <c r="AA58" s="22"/>
      <c r="AB58" s="22"/>
      <c r="AC58" s="22"/>
      <c r="AD58" s="22"/>
      <c r="AE58" s="22"/>
    </row>
    <row r="59" spans="1:31" x14ac:dyDescent="0.3">
      <c r="A59" s="403"/>
      <c r="B59" s="525"/>
      <c r="C59" s="547"/>
      <c r="D59" s="422" t="s">
        <v>182</v>
      </c>
      <c r="E59" s="422" t="s">
        <v>182</v>
      </c>
      <c r="F59" s="138" t="s">
        <v>28</v>
      </c>
      <c r="G59" s="149">
        <f t="shared" si="13"/>
        <v>1535.7</v>
      </c>
      <c r="H59" s="149">
        <f t="shared" si="13"/>
        <v>0</v>
      </c>
      <c r="I59" s="149">
        <v>1535.7</v>
      </c>
      <c r="J59" s="149">
        <v>0</v>
      </c>
      <c r="K59" s="149">
        <v>0</v>
      </c>
      <c r="L59" s="149">
        <v>0</v>
      </c>
      <c r="M59" s="149">
        <v>0</v>
      </c>
      <c r="N59" s="149">
        <v>0</v>
      </c>
      <c r="O59" s="149">
        <v>0</v>
      </c>
      <c r="P59" s="149">
        <v>0</v>
      </c>
      <c r="Q59" s="407"/>
      <c r="R59" s="407"/>
      <c r="S59" s="23"/>
      <c r="T59" s="23"/>
      <c r="U59" s="22"/>
      <c r="V59" s="22"/>
      <c r="W59" s="22"/>
      <c r="X59" s="22"/>
      <c r="Y59" s="22"/>
      <c r="Z59" s="22"/>
      <c r="AA59" s="22"/>
      <c r="AB59" s="22"/>
      <c r="AC59" s="22"/>
      <c r="AD59" s="22"/>
      <c r="AE59" s="22"/>
    </row>
    <row r="60" spans="1:31" ht="22.5" customHeight="1" x14ac:dyDescent="0.3">
      <c r="A60" s="403" t="s">
        <v>282</v>
      </c>
      <c r="B60" s="407" t="s">
        <v>394</v>
      </c>
      <c r="C60" s="546" t="s">
        <v>760</v>
      </c>
      <c r="D60" s="421" t="s">
        <v>181</v>
      </c>
      <c r="E60" s="421" t="s">
        <v>184</v>
      </c>
      <c r="F60" s="138" t="s">
        <v>112</v>
      </c>
      <c r="G60" s="149">
        <f t="shared" ref="G60:H75" si="16">I60+K60+M60+O60</f>
        <v>136203.9</v>
      </c>
      <c r="H60" s="149">
        <f t="shared" si="16"/>
        <v>61038</v>
      </c>
      <c r="I60" s="149">
        <f t="shared" ref="I60:P60" si="17">SUM(I61:I67)</f>
        <v>136203.9</v>
      </c>
      <c r="J60" s="149">
        <f t="shared" si="17"/>
        <v>61038</v>
      </c>
      <c r="K60" s="149">
        <f t="shared" si="17"/>
        <v>0</v>
      </c>
      <c r="L60" s="149">
        <f t="shared" si="17"/>
        <v>0</v>
      </c>
      <c r="M60" s="149">
        <f t="shared" si="17"/>
        <v>0</v>
      </c>
      <c r="N60" s="149">
        <f t="shared" si="17"/>
        <v>0</v>
      </c>
      <c r="O60" s="149">
        <f t="shared" si="17"/>
        <v>0</v>
      </c>
      <c r="P60" s="149">
        <f t="shared" si="17"/>
        <v>0</v>
      </c>
      <c r="Q60" s="407" t="s">
        <v>721</v>
      </c>
      <c r="R60" s="407"/>
      <c r="S60" s="23"/>
      <c r="T60" s="23"/>
      <c r="U60" s="22"/>
      <c r="V60" s="22"/>
      <c r="W60" s="22"/>
      <c r="X60" s="22"/>
      <c r="Y60" s="22"/>
      <c r="Z60" s="22"/>
      <c r="AA60" s="22"/>
      <c r="AB60" s="22"/>
      <c r="AC60" s="22"/>
      <c r="AD60" s="22"/>
      <c r="AE60" s="22"/>
    </row>
    <row r="61" spans="1:31" ht="22.5" customHeight="1" x14ac:dyDescent="0.3">
      <c r="A61" s="403"/>
      <c r="B61" s="407"/>
      <c r="C61" s="547"/>
      <c r="D61" s="422"/>
      <c r="E61" s="422"/>
      <c r="F61" s="138" t="s">
        <v>22</v>
      </c>
      <c r="G61" s="149">
        <f t="shared" si="16"/>
        <v>19457.7</v>
      </c>
      <c r="H61" s="149">
        <f t="shared" si="16"/>
        <v>12207.6</v>
      </c>
      <c r="I61" s="149">
        <v>19457.7</v>
      </c>
      <c r="J61" s="149">
        <v>12207.6</v>
      </c>
      <c r="K61" s="149">
        <v>0</v>
      </c>
      <c r="L61" s="149">
        <v>0</v>
      </c>
      <c r="M61" s="149">
        <v>0</v>
      </c>
      <c r="N61" s="149">
        <v>0</v>
      </c>
      <c r="O61" s="149">
        <v>0</v>
      </c>
      <c r="P61" s="149">
        <v>0</v>
      </c>
      <c r="Q61" s="407"/>
      <c r="R61" s="407"/>
      <c r="S61" s="23"/>
      <c r="T61" s="23"/>
      <c r="U61" s="22"/>
      <c r="V61" s="22"/>
      <c r="W61" s="22"/>
      <c r="X61" s="22"/>
      <c r="Y61" s="22"/>
      <c r="Z61" s="22"/>
      <c r="AA61" s="22"/>
      <c r="AB61" s="22"/>
      <c r="AC61" s="22"/>
      <c r="AD61" s="22"/>
      <c r="AE61" s="22"/>
    </row>
    <row r="62" spans="1:31" ht="22.5" customHeight="1" x14ac:dyDescent="0.3">
      <c r="A62" s="403"/>
      <c r="B62" s="407"/>
      <c r="C62" s="547"/>
      <c r="D62" s="422" t="s">
        <v>182</v>
      </c>
      <c r="E62" s="422" t="s">
        <v>182</v>
      </c>
      <c r="F62" s="138" t="s">
        <v>23</v>
      </c>
      <c r="G62" s="149">
        <f t="shared" si="16"/>
        <v>19457.7</v>
      </c>
      <c r="H62" s="149">
        <f t="shared" si="16"/>
        <v>12207.6</v>
      </c>
      <c r="I62" s="149">
        <v>19457.7</v>
      </c>
      <c r="J62" s="149">
        <v>12207.6</v>
      </c>
      <c r="K62" s="149">
        <v>0</v>
      </c>
      <c r="L62" s="149">
        <v>0</v>
      </c>
      <c r="M62" s="149">
        <v>0</v>
      </c>
      <c r="N62" s="149">
        <v>0</v>
      </c>
      <c r="O62" s="149">
        <v>0</v>
      </c>
      <c r="P62" s="149">
        <v>0</v>
      </c>
      <c r="Q62" s="407"/>
      <c r="R62" s="407"/>
      <c r="S62" s="23"/>
      <c r="T62" s="23"/>
      <c r="U62" s="22"/>
      <c r="V62" s="22"/>
      <c r="W62" s="22"/>
      <c r="X62" s="22"/>
      <c r="Y62" s="22"/>
      <c r="Z62" s="22"/>
      <c r="AA62" s="22"/>
      <c r="AB62" s="22"/>
      <c r="AC62" s="22"/>
      <c r="AD62" s="22"/>
      <c r="AE62" s="22"/>
    </row>
    <row r="63" spans="1:31" ht="22.5" customHeight="1" x14ac:dyDescent="0.3">
      <c r="A63" s="403"/>
      <c r="B63" s="407"/>
      <c r="C63" s="547"/>
      <c r="D63" s="422" t="s">
        <v>182</v>
      </c>
      <c r="E63" s="422" t="s">
        <v>182</v>
      </c>
      <c r="F63" s="138" t="s">
        <v>24</v>
      </c>
      <c r="G63" s="149">
        <f t="shared" si="16"/>
        <v>19457.7</v>
      </c>
      <c r="H63" s="149">
        <f t="shared" si="16"/>
        <v>12207.6</v>
      </c>
      <c r="I63" s="149">
        <v>19457.7</v>
      </c>
      <c r="J63" s="149">
        <v>12207.6</v>
      </c>
      <c r="K63" s="149">
        <v>0</v>
      </c>
      <c r="L63" s="149">
        <v>0</v>
      </c>
      <c r="M63" s="149">
        <v>0</v>
      </c>
      <c r="N63" s="149">
        <v>0</v>
      </c>
      <c r="O63" s="149">
        <v>0</v>
      </c>
      <c r="P63" s="149">
        <v>0</v>
      </c>
      <c r="Q63" s="407"/>
      <c r="R63" s="407"/>
      <c r="S63" s="23"/>
      <c r="T63" s="23"/>
      <c r="U63" s="22"/>
      <c r="V63" s="22"/>
      <c r="W63" s="22"/>
      <c r="X63" s="22"/>
      <c r="Y63" s="22"/>
      <c r="Z63" s="22"/>
      <c r="AA63" s="22"/>
      <c r="AB63" s="22"/>
      <c r="AC63" s="22"/>
      <c r="AD63" s="22"/>
      <c r="AE63" s="22"/>
    </row>
    <row r="64" spans="1:31" ht="22.5" customHeight="1" x14ac:dyDescent="0.3">
      <c r="A64" s="403"/>
      <c r="B64" s="407"/>
      <c r="C64" s="547"/>
      <c r="D64" s="422" t="s">
        <v>182</v>
      </c>
      <c r="E64" s="422" t="s">
        <v>182</v>
      </c>
      <c r="F64" s="138" t="s">
        <v>25</v>
      </c>
      <c r="G64" s="149">
        <f t="shared" si="16"/>
        <v>19457.7</v>
      </c>
      <c r="H64" s="149">
        <f t="shared" si="16"/>
        <v>12207.6</v>
      </c>
      <c r="I64" s="149">
        <v>19457.7</v>
      </c>
      <c r="J64" s="149">
        <v>12207.6</v>
      </c>
      <c r="K64" s="149">
        <v>0</v>
      </c>
      <c r="L64" s="149">
        <v>0</v>
      </c>
      <c r="M64" s="149">
        <v>0</v>
      </c>
      <c r="N64" s="149">
        <v>0</v>
      </c>
      <c r="O64" s="149">
        <v>0</v>
      </c>
      <c r="P64" s="149">
        <v>0</v>
      </c>
      <c r="Q64" s="407"/>
      <c r="R64" s="407"/>
      <c r="S64" s="23"/>
      <c r="T64" s="23"/>
      <c r="U64" s="22"/>
      <c r="V64" s="22"/>
      <c r="W64" s="22"/>
      <c r="X64" s="22"/>
      <c r="Y64" s="22"/>
      <c r="Z64" s="22"/>
      <c r="AA64" s="22"/>
      <c r="AB64" s="22"/>
      <c r="AC64" s="22"/>
      <c r="AD64" s="22"/>
      <c r="AE64" s="22"/>
    </row>
    <row r="65" spans="1:31" ht="22.5" customHeight="1" x14ac:dyDescent="0.3">
      <c r="A65" s="403"/>
      <c r="B65" s="407"/>
      <c r="C65" s="547"/>
      <c r="D65" s="422" t="s">
        <v>182</v>
      </c>
      <c r="E65" s="422" t="s">
        <v>182</v>
      </c>
      <c r="F65" s="138" t="s">
        <v>26</v>
      </c>
      <c r="G65" s="149">
        <f t="shared" si="16"/>
        <v>19457.7</v>
      </c>
      <c r="H65" s="149">
        <f t="shared" si="16"/>
        <v>12207.6</v>
      </c>
      <c r="I65" s="149">
        <v>19457.7</v>
      </c>
      <c r="J65" s="149">
        <v>12207.6</v>
      </c>
      <c r="K65" s="149">
        <v>0</v>
      </c>
      <c r="L65" s="149">
        <v>0</v>
      </c>
      <c r="M65" s="149">
        <v>0</v>
      </c>
      <c r="N65" s="149">
        <v>0</v>
      </c>
      <c r="O65" s="149">
        <v>0</v>
      </c>
      <c r="P65" s="149">
        <v>0</v>
      </c>
      <c r="Q65" s="407"/>
      <c r="R65" s="407"/>
      <c r="S65" s="23"/>
      <c r="T65" s="23"/>
      <c r="U65" s="22"/>
      <c r="V65" s="22"/>
      <c r="W65" s="22"/>
      <c r="X65" s="22"/>
      <c r="Y65" s="22"/>
      <c r="Z65" s="22"/>
      <c r="AA65" s="22"/>
      <c r="AB65" s="22"/>
      <c r="AC65" s="22"/>
      <c r="AD65" s="22"/>
      <c r="AE65" s="22"/>
    </row>
    <row r="66" spans="1:31" ht="22.5" customHeight="1" x14ac:dyDescent="0.3">
      <c r="A66" s="403"/>
      <c r="B66" s="407"/>
      <c r="C66" s="547"/>
      <c r="D66" s="422" t="s">
        <v>182</v>
      </c>
      <c r="E66" s="422" t="s">
        <v>182</v>
      </c>
      <c r="F66" s="138" t="s">
        <v>41</v>
      </c>
      <c r="G66" s="149">
        <f t="shared" si="16"/>
        <v>19457.7</v>
      </c>
      <c r="H66" s="149">
        <f t="shared" si="16"/>
        <v>0</v>
      </c>
      <c r="I66" s="149">
        <v>19457.7</v>
      </c>
      <c r="J66" s="149">
        <v>0</v>
      </c>
      <c r="K66" s="149">
        <v>0</v>
      </c>
      <c r="L66" s="149">
        <v>0</v>
      </c>
      <c r="M66" s="149">
        <v>0</v>
      </c>
      <c r="N66" s="149">
        <v>0</v>
      </c>
      <c r="O66" s="149">
        <v>0</v>
      </c>
      <c r="P66" s="149">
        <v>0</v>
      </c>
      <c r="Q66" s="407"/>
      <c r="R66" s="407"/>
      <c r="S66" s="23"/>
      <c r="T66" s="23"/>
      <c r="U66" s="22"/>
      <c r="V66" s="22"/>
      <c r="W66" s="22"/>
      <c r="X66" s="22"/>
      <c r="Y66" s="22"/>
      <c r="Z66" s="22"/>
      <c r="AA66" s="22"/>
      <c r="AB66" s="22"/>
      <c r="AC66" s="22"/>
      <c r="AD66" s="22"/>
      <c r="AE66" s="22"/>
    </row>
    <row r="67" spans="1:31" ht="22.5" customHeight="1" x14ac:dyDescent="0.3">
      <c r="A67" s="403"/>
      <c r="B67" s="407"/>
      <c r="C67" s="547"/>
      <c r="D67" s="422" t="s">
        <v>182</v>
      </c>
      <c r="E67" s="422" t="s">
        <v>182</v>
      </c>
      <c r="F67" s="138" t="s">
        <v>28</v>
      </c>
      <c r="G67" s="149">
        <f t="shared" si="16"/>
        <v>19457.7</v>
      </c>
      <c r="H67" s="149">
        <f t="shared" si="16"/>
        <v>0</v>
      </c>
      <c r="I67" s="149">
        <v>19457.7</v>
      </c>
      <c r="J67" s="149">
        <v>0</v>
      </c>
      <c r="K67" s="149">
        <v>0</v>
      </c>
      <c r="L67" s="149">
        <v>0</v>
      </c>
      <c r="M67" s="149">
        <v>0</v>
      </c>
      <c r="N67" s="149">
        <v>0</v>
      </c>
      <c r="O67" s="149">
        <v>0</v>
      </c>
      <c r="P67" s="149">
        <v>0</v>
      </c>
      <c r="Q67" s="407"/>
      <c r="R67" s="407"/>
      <c r="S67" s="23"/>
      <c r="T67" s="23"/>
      <c r="U67" s="22"/>
      <c r="V67" s="22"/>
      <c r="W67" s="22"/>
      <c r="X67" s="22"/>
      <c r="Y67" s="22"/>
      <c r="Z67" s="22"/>
      <c r="AA67" s="22"/>
      <c r="AB67" s="22"/>
      <c r="AC67" s="22"/>
      <c r="AD67" s="22"/>
      <c r="AE67" s="22"/>
    </row>
    <row r="68" spans="1:31" x14ac:dyDescent="0.3">
      <c r="A68" s="403"/>
      <c r="B68" s="407" t="s">
        <v>283</v>
      </c>
      <c r="C68" s="404"/>
      <c r="D68" s="404"/>
      <c r="E68" s="404"/>
      <c r="F68" s="138" t="s">
        <v>112</v>
      </c>
      <c r="G68" s="149">
        <f t="shared" si="16"/>
        <v>251922.09999999998</v>
      </c>
      <c r="H68" s="149">
        <f t="shared" si="16"/>
        <v>128278.80000000002</v>
      </c>
      <c r="I68" s="149">
        <f t="shared" ref="I68:P68" si="18">SUM(I69:I75)</f>
        <v>251922.09999999998</v>
      </c>
      <c r="J68" s="149">
        <f t="shared" si="18"/>
        <v>128278.80000000002</v>
      </c>
      <c r="K68" s="149">
        <f t="shared" si="18"/>
        <v>0</v>
      </c>
      <c r="L68" s="149">
        <f t="shared" si="18"/>
        <v>0</v>
      </c>
      <c r="M68" s="149">
        <f t="shared" si="18"/>
        <v>0</v>
      </c>
      <c r="N68" s="149">
        <f t="shared" si="18"/>
        <v>0</v>
      </c>
      <c r="O68" s="149">
        <f t="shared" si="18"/>
        <v>0</v>
      </c>
      <c r="P68" s="149">
        <f t="shared" si="18"/>
        <v>0</v>
      </c>
      <c r="Q68" s="407"/>
      <c r="R68" s="407"/>
      <c r="S68" s="23"/>
      <c r="T68" s="23"/>
      <c r="U68" s="22"/>
      <c r="V68" s="22"/>
      <c r="W68" s="22"/>
      <c r="X68" s="22"/>
      <c r="Y68" s="22"/>
      <c r="Z68" s="22"/>
      <c r="AA68" s="22"/>
      <c r="AB68" s="22"/>
      <c r="AC68" s="22"/>
      <c r="AD68" s="22"/>
      <c r="AE68" s="22"/>
    </row>
    <row r="69" spans="1:31" x14ac:dyDescent="0.3">
      <c r="A69" s="403"/>
      <c r="B69" s="407"/>
      <c r="C69" s="405"/>
      <c r="D69" s="405"/>
      <c r="E69" s="405"/>
      <c r="F69" s="138" t="s">
        <v>22</v>
      </c>
      <c r="G69" s="149">
        <f>I69+K69+M69+O69</f>
        <v>41938.300000000003</v>
      </c>
      <c r="H69" s="149">
        <f>J69+L69+N69+P69</f>
        <v>34621.200000000004</v>
      </c>
      <c r="I69" s="149">
        <f t="shared" ref="I69:P75" si="19">I29</f>
        <v>41938.300000000003</v>
      </c>
      <c r="J69" s="149">
        <f t="shared" si="19"/>
        <v>34621.200000000004</v>
      </c>
      <c r="K69" s="149">
        <f t="shared" si="19"/>
        <v>0</v>
      </c>
      <c r="L69" s="149">
        <f t="shared" si="19"/>
        <v>0</v>
      </c>
      <c r="M69" s="149">
        <f t="shared" si="19"/>
        <v>0</v>
      </c>
      <c r="N69" s="149">
        <f t="shared" si="19"/>
        <v>0</v>
      </c>
      <c r="O69" s="149">
        <f t="shared" si="19"/>
        <v>0</v>
      </c>
      <c r="P69" s="149">
        <f t="shared" si="19"/>
        <v>0</v>
      </c>
      <c r="Q69" s="407"/>
      <c r="R69" s="407"/>
      <c r="S69" s="23"/>
      <c r="T69" s="23"/>
      <c r="U69" s="22"/>
      <c r="V69" s="22"/>
      <c r="W69" s="22"/>
      <c r="X69" s="22"/>
      <c r="Y69" s="22"/>
      <c r="Z69" s="22"/>
      <c r="AA69" s="22"/>
      <c r="AB69" s="22"/>
      <c r="AC69" s="22"/>
      <c r="AD69" s="22"/>
      <c r="AE69" s="22"/>
    </row>
    <row r="70" spans="1:31" x14ac:dyDescent="0.3">
      <c r="A70" s="403"/>
      <c r="B70" s="407"/>
      <c r="C70" s="405"/>
      <c r="D70" s="405"/>
      <c r="E70" s="405"/>
      <c r="F70" s="138" t="s">
        <v>23</v>
      </c>
      <c r="G70" s="149">
        <f>I70+K70+M70+O70</f>
        <v>41938.300000000003</v>
      </c>
      <c r="H70" s="149">
        <f>J70+L70+N70+P70</f>
        <v>34621.200000000004</v>
      </c>
      <c r="I70" s="149">
        <f t="shared" si="19"/>
        <v>41938.300000000003</v>
      </c>
      <c r="J70" s="149">
        <f t="shared" si="19"/>
        <v>34621.200000000004</v>
      </c>
      <c r="K70" s="149">
        <f t="shared" si="19"/>
        <v>0</v>
      </c>
      <c r="L70" s="149">
        <f t="shared" si="19"/>
        <v>0</v>
      </c>
      <c r="M70" s="149">
        <f t="shared" si="19"/>
        <v>0</v>
      </c>
      <c r="N70" s="149">
        <f t="shared" si="19"/>
        <v>0</v>
      </c>
      <c r="O70" s="149">
        <f t="shared" si="19"/>
        <v>0</v>
      </c>
      <c r="P70" s="149">
        <f t="shared" si="19"/>
        <v>0</v>
      </c>
      <c r="Q70" s="407"/>
      <c r="R70" s="407"/>
      <c r="S70" s="23"/>
      <c r="T70" s="23"/>
      <c r="U70" s="22"/>
      <c r="V70" s="22"/>
      <c r="W70" s="22"/>
      <c r="X70" s="22"/>
      <c r="Y70" s="22"/>
      <c r="Z70" s="22"/>
      <c r="AA70" s="22"/>
      <c r="AB70" s="22"/>
      <c r="AC70" s="22"/>
      <c r="AD70" s="22"/>
      <c r="AE70" s="22"/>
    </row>
    <row r="71" spans="1:31" x14ac:dyDescent="0.3">
      <c r="A71" s="403"/>
      <c r="B71" s="407"/>
      <c r="C71" s="405"/>
      <c r="D71" s="405"/>
      <c r="E71" s="405"/>
      <c r="F71" s="138" t="s">
        <v>24</v>
      </c>
      <c r="G71" s="149">
        <f t="shared" si="16"/>
        <v>41938.300000000003</v>
      </c>
      <c r="H71" s="149">
        <f t="shared" si="16"/>
        <v>34621.200000000004</v>
      </c>
      <c r="I71" s="149">
        <f t="shared" si="19"/>
        <v>41938.300000000003</v>
      </c>
      <c r="J71" s="149">
        <f t="shared" si="19"/>
        <v>34621.200000000004</v>
      </c>
      <c r="K71" s="149">
        <f t="shared" si="19"/>
        <v>0</v>
      </c>
      <c r="L71" s="149">
        <f t="shared" si="19"/>
        <v>0</v>
      </c>
      <c r="M71" s="149">
        <f t="shared" si="19"/>
        <v>0</v>
      </c>
      <c r="N71" s="149">
        <f t="shared" si="19"/>
        <v>0</v>
      </c>
      <c r="O71" s="149">
        <f t="shared" si="19"/>
        <v>0</v>
      </c>
      <c r="P71" s="149">
        <f t="shared" si="19"/>
        <v>0</v>
      </c>
      <c r="Q71" s="407"/>
      <c r="R71" s="407"/>
      <c r="S71" s="23"/>
      <c r="T71" s="23"/>
      <c r="U71" s="22"/>
      <c r="V71" s="22"/>
      <c r="W71" s="22"/>
      <c r="X71" s="22"/>
      <c r="Y71" s="22"/>
      <c r="Z71" s="22"/>
      <c r="AA71" s="22"/>
      <c r="AB71" s="22"/>
      <c r="AC71" s="22"/>
      <c r="AD71" s="22"/>
      <c r="AE71" s="22"/>
    </row>
    <row r="72" spans="1:31" x14ac:dyDescent="0.3">
      <c r="A72" s="403"/>
      <c r="B72" s="407"/>
      <c r="C72" s="405"/>
      <c r="D72" s="405"/>
      <c r="E72" s="405"/>
      <c r="F72" s="138" t="s">
        <v>25</v>
      </c>
      <c r="G72" s="149">
        <f t="shared" si="16"/>
        <v>31526.800000000003</v>
      </c>
      <c r="H72" s="149">
        <f t="shared" si="16"/>
        <v>12207.6</v>
      </c>
      <c r="I72" s="149">
        <f t="shared" si="19"/>
        <v>31526.800000000003</v>
      </c>
      <c r="J72" s="149">
        <f t="shared" si="19"/>
        <v>12207.6</v>
      </c>
      <c r="K72" s="149">
        <f t="shared" si="19"/>
        <v>0</v>
      </c>
      <c r="L72" s="149">
        <f t="shared" si="19"/>
        <v>0</v>
      </c>
      <c r="M72" s="149">
        <f t="shared" si="19"/>
        <v>0</v>
      </c>
      <c r="N72" s="149">
        <f t="shared" si="19"/>
        <v>0</v>
      </c>
      <c r="O72" s="149">
        <f t="shared" si="19"/>
        <v>0</v>
      </c>
      <c r="P72" s="149">
        <f t="shared" si="19"/>
        <v>0</v>
      </c>
      <c r="Q72" s="407"/>
      <c r="R72" s="407"/>
      <c r="S72" s="23"/>
      <c r="T72" s="23"/>
      <c r="U72" s="22"/>
      <c r="V72" s="22"/>
      <c r="W72" s="22"/>
      <c r="X72" s="22"/>
      <c r="Y72" s="22"/>
      <c r="Z72" s="22"/>
      <c r="AA72" s="22"/>
      <c r="AB72" s="22"/>
      <c r="AC72" s="22"/>
      <c r="AD72" s="22"/>
      <c r="AE72" s="22"/>
    </row>
    <row r="73" spans="1:31" x14ac:dyDescent="0.3">
      <c r="A73" s="403"/>
      <c r="B73" s="407"/>
      <c r="C73" s="405"/>
      <c r="D73" s="405"/>
      <c r="E73" s="405"/>
      <c r="F73" s="138" t="s">
        <v>26</v>
      </c>
      <c r="G73" s="149">
        <f t="shared" si="16"/>
        <v>31526.800000000003</v>
      </c>
      <c r="H73" s="149">
        <f t="shared" si="16"/>
        <v>12207.6</v>
      </c>
      <c r="I73" s="149">
        <f t="shared" si="19"/>
        <v>31526.800000000003</v>
      </c>
      <c r="J73" s="149">
        <f t="shared" si="19"/>
        <v>12207.6</v>
      </c>
      <c r="K73" s="149">
        <f t="shared" si="19"/>
        <v>0</v>
      </c>
      <c r="L73" s="149">
        <f t="shared" si="19"/>
        <v>0</v>
      </c>
      <c r="M73" s="149">
        <f t="shared" si="19"/>
        <v>0</v>
      </c>
      <c r="N73" s="149">
        <f t="shared" si="19"/>
        <v>0</v>
      </c>
      <c r="O73" s="149">
        <f t="shared" si="19"/>
        <v>0</v>
      </c>
      <c r="P73" s="149">
        <f t="shared" si="19"/>
        <v>0</v>
      </c>
      <c r="Q73" s="407"/>
      <c r="R73" s="407"/>
      <c r="S73" s="23"/>
      <c r="T73" s="23"/>
      <c r="U73" s="22"/>
      <c r="V73" s="22"/>
      <c r="W73" s="22"/>
      <c r="X73" s="22"/>
      <c r="Y73" s="22"/>
      <c r="Z73" s="22"/>
      <c r="AA73" s="22"/>
      <c r="AB73" s="22"/>
      <c r="AC73" s="22"/>
      <c r="AD73" s="22"/>
      <c r="AE73" s="22"/>
    </row>
    <row r="74" spans="1:31" x14ac:dyDescent="0.3">
      <c r="A74" s="403"/>
      <c r="B74" s="407"/>
      <c r="C74" s="405"/>
      <c r="D74" s="405"/>
      <c r="E74" s="405"/>
      <c r="F74" s="138" t="s">
        <v>41</v>
      </c>
      <c r="G74" s="149">
        <f t="shared" si="16"/>
        <v>31526.800000000003</v>
      </c>
      <c r="H74" s="149">
        <f t="shared" si="16"/>
        <v>0</v>
      </c>
      <c r="I74" s="149">
        <f t="shared" si="19"/>
        <v>31526.800000000003</v>
      </c>
      <c r="J74" s="149">
        <f t="shared" si="19"/>
        <v>0</v>
      </c>
      <c r="K74" s="149">
        <f t="shared" si="19"/>
        <v>0</v>
      </c>
      <c r="L74" s="149">
        <f t="shared" si="19"/>
        <v>0</v>
      </c>
      <c r="M74" s="149">
        <f t="shared" si="19"/>
        <v>0</v>
      </c>
      <c r="N74" s="149">
        <f t="shared" si="19"/>
        <v>0</v>
      </c>
      <c r="O74" s="149">
        <f t="shared" si="19"/>
        <v>0</v>
      </c>
      <c r="P74" s="149">
        <f t="shared" si="19"/>
        <v>0</v>
      </c>
      <c r="Q74" s="407"/>
      <c r="R74" s="407"/>
      <c r="S74" s="23"/>
      <c r="T74" s="23"/>
      <c r="U74" s="22"/>
      <c r="V74" s="22"/>
      <c r="W74" s="22"/>
      <c r="X74" s="22"/>
      <c r="Y74" s="22"/>
      <c r="Z74" s="22"/>
      <c r="AA74" s="22"/>
      <c r="AB74" s="22"/>
      <c r="AC74" s="22"/>
      <c r="AD74" s="22"/>
      <c r="AE74" s="22"/>
    </row>
    <row r="75" spans="1:31" x14ac:dyDescent="0.3">
      <c r="A75" s="403"/>
      <c r="B75" s="407"/>
      <c r="C75" s="405"/>
      <c r="D75" s="405"/>
      <c r="E75" s="405"/>
      <c r="F75" s="138" t="s">
        <v>28</v>
      </c>
      <c r="G75" s="149">
        <f t="shared" si="16"/>
        <v>31526.800000000003</v>
      </c>
      <c r="H75" s="149">
        <f t="shared" si="16"/>
        <v>0</v>
      </c>
      <c r="I75" s="149">
        <f t="shared" si="19"/>
        <v>31526.800000000003</v>
      </c>
      <c r="J75" s="149">
        <f t="shared" si="19"/>
        <v>0</v>
      </c>
      <c r="K75" s="149">
        <f t="shared" si="19"/>
        <v>0</v>
      </c>
      <c r="L75" s="149">
        <f t="shared" si="19"/>
        <v>0</v>
      </c>
      <c r="M75" s="149">
        <f t="shared" si="19"/>
        <v>0</v>
      </c>
      <c r="N75" s="149">
        <f t="shared" si="19"/>
        <v>0</v>
      </c>
      <c r="O75" s="149">
        <f t="shared" si="19"/>
        <v>0</v>
      </c>
      <c r="P75" s="149">
        <f t="shared" si="19"/>
        <v>0</v>
      </c>
      <c r="Q75" s="407"/>
      <c r="R75" s="407"/>
      <c r="S75" s="23"/>
      <c r="T75" s="23"/>
      <c r="U75" s="22"/>
      <c r="V75" s="22"/>
      <c r="W75" s="22"/>
      <c r="X75" s="22"/>
      <c r="Y75" s="22"/>
      <c r="Z75" s="22"/>
      <c r="AA75" s="22"/>
      <c r="AB75" s="22"/>
      <c r="AC75" s="22"/>
      <c r="AD75" s="22"/>
      <c r="AE75" s="22"/>
    </row>
    <row r="76" spans="1:31" x14ac:dyDescent="0.3">
      <c r="A76" s="201" t="s">
        <v>85</v>
      </c>
      <c r="B76" s="543" t="s">
        <v>284</v>
      </c>
      <c r="C76" s="544"/>
      <c r="D76" s="544"/>
      <c r="E76" s="544"/>
      <c r="F76" s="544"/>
      <c r="G76" s="544"/>
      <c r="H76" s="544"/>
      <c r="I76" s="544"/>
      <c r="J76" s="544"/>
      <c r="K76" s="544"/>
      <c r="L76" s="544"/>
      <c r="M76" s="544"/>
      <c r="N76" s="544"/>
      <c r="O76" s="544"/>
      <c r="P76" s="544"/>
      <c r="Q76" s="544"/>
      <c r="R76" s="545"/>
      <c r="S76" s="23"/>
      <c r="T76" s="23"/>
      <c r="U76" s="22"/>
      <c r="V76" s="22"/>
      <c r="W76" s="22"/>
      <c r="X76" s="22"/>
      <c r="Y76" s="22"/>
      <c r="Z76" s="22"/>
      <c r="AA76" s="22"/>
      <c r="AB76" s="22"/>
      <c r="AC76" s="22"/>
      <c r="AD76" s="22"/>
      <c r="AE76" s="22"/>
    </row>
    <row r="77" spans="1:31" ht="15" customHeight="1" x14ac:dyDescent="0.3">
      <c r="A77" s="403" t="s">
        <v>190</v>
      </c>
      <c r="B77" s="525" t="s">
        <v>608</v>
      </c>
      <c r="C77" s="546" t="s">
        <v>747</v>
      </c>
      <c r="D77" s="421" t="s">
        <v>181</v>
      </c>
      <c r="E77" s="421" t="s">
        <v>184</v>
      </c>
      <c r="F77" s="138" t="s">
        <v>112</v>
      </c>
      <c r="G77" s="149">
        <f t="shared" ref="G77:H92" si="20">I77+K77+M77+O77</f>
        <v>161837.29999999996</v>
      </c>
      <c r="H77" s="149">
        <f t="shared" si="20"/>
        <v>108158.29999999999</v>
      </c>
      <c r="I77" s="149">
        <f t="shared" ref="I77:P77" si="21">SUM(I78:I84)</f>
        <v>146283.99999999997</v>
      </c>
      <c r="J77" s="149">
        <f t="shared" si="21"/>
        <v>105936.4</v>
      </c>
      <c r="K77" s="149">
        <f t="shared" si="21"/>
        <v>0</v>
      </c>
      <c r="L77" s="149">
        <f t="shared" si="21"/>
        <v>0</v>
      </c>
      <c r="M77" s="149">
        <f t="shared" si="21"/>
        <v>0</v>
      </c>
      <c r="N77" s="149">
        <f t="shared" si="21"/>
        <v>0</v>
      </c>
      <c r="O77" s="149">
        <f t="shared" si="21"/>
        <v>15553.3</v>
      </c>
      <c r="P77" s="149">
        <f t="shared" si="21"/>
        <v>2221.9</v>
      </c>
      <c r="Q77" s="407" t="s">
        <v>7</v>
      </c>
      <c r="R77" s="407"/>
      <c r="S77" s="23"/>
      <c r="T77" s="23"/>
      <c r="U77" s="22"/>
      <c r="V77" s="22"/>
      <c r="W77" s="22"/>
      <c r="X77" s="22"/>
      <c r="Y77" s="22"/>
      <c r="Z77" s="22"/>
      <c r="AA77" s="22"/>
      <c r="AB77" s="22"/>
      <c r="AC77" s="22"/>
      <c r="AD77" s="22"/>
      <c r="AE77" s="22"/>
    </row>
    <row r="78" spans="1:31" ht="15" customHeight="1" x14ac:dyDescent="0.3">
      <c r="A78" s="403"/>
      <c r="B78" s="525"/>
      <c r="C78" s="547"/>
      <c r="D78" s="422"/>
      <c r="E78" s="422"/>
      <c r="F78" s="138" t="s">
        <v>22</v>
      </c>
      <c r="G78" s="149">
        <f t="shared" si="20"/>
        <v>24200.7</v>
      </c>
      <c r="H78" s="149">
        <f t="shared" si="20"/>
        <v>24200.7</v>
      </c>
      <c r="I78" s="149">
        <v>21978.799999999999</v>
      </c>
      <c r="J78" s="149">
        <v>21978.799999999999</v>
      </c>
      <c r="K78" s="149">
        <v>0</v>
      </c>
      <c r="L78" s="149">
        <v>0</v>
      </c>
      <c r="M78" s="149">
        <v>0</v>
      </c>
      <c r="N78" s="149">
        <v>0</v>
      </c>
      <c r="O78" s="149">
        <v>2221.9</v>
      </c>
      <c r="P78" s="149">
        <v>2221.9</v>
      </c>
      <c r="Q78" s="407"/>
      <c r="R78" s="407"/>
      <c r="S78" s="23"/>
      <c r="T78" s="23"/>
      <c r="U78" s="22"/>
      <c r="V78" s="22"/>
      <c r="W78" s="22"/>
      <c r="X78" s="22"/>
      <c r="Y78" s="22"/>
      <c r="Z78" s="22"/>
      <c r="AA78" s="22"/>
      <c r="AB78" s="22"/>
      <c r="AC78" s="22"/>
      <c r="AD78" s="22"/>
      <c r="AE78" s="22"/>
    </row>
    <row r="79" spans="1:31" x14ac:dyDescent="0.3">
      <c r="A79" s="403"/>
      <c r="B79" s="525"/>
      <c r="C79" s="547"/>
      <c r="D79" s="422" t="s">
        <v>182</v>
      </c>
      <c r="E79" s="422" t="s">
        <v>182</v>
      </c>
      <c r="F79" s="138" t="s">
        <v>23</v>
      </c>
      <c r="G79" s="149">
        <f t="shared" si="20"/>
        <v>24200.7</v>
      </c>
      <c r="H79" s="149">
        <f t="shared" si="20"/>
        <v>21978.799999999999</v>
      </c>
      <c r="I79" s="149">
        <v>21978.799999999999</v>
      </c>
      <c r="J79" s="149">
        <v>21978.799999999999</v>
      </c>
      <c r="K79" s="149">
        <v>0</v>
      </c>
      <c r="L79" s="149">
        <v>0</v>
      </c>
      <c r="M79" s="149">
        <v>0</v>
      </c>
      <c r="N79" s="149">
        <v>0</v>
      </c>
      <c r="O79" s="149">
        <v>2221.9</v>
      </c>
      <c r="P79" s="149">
        <v>0</v>
      </c>
      <c r="Q79" s="407"/>
      <c r="R79" s="407"/>
      <c r="S79" s="23"/>
      <c r="T79" s="23"/>
      <c r="U79" s="22"/>
      <c r="V79" s="22"/>
      <c r="W79" s="22"/>
      <c r="X79" s="22"/>
      <c r="Y79" s="22"/>
      <c r="Z79" s="22"/>
      <c r="AA79" s="22"/>
      <c r="AB79" s="22"/>
      <c r="AC79" s="22"/>
      <c r="AD79" s="22"/>
      <c r="AE79" s="22"/>
    </row>
    <row r="80" spans="1:31" x14ac:dyDescent="0.3">
      <c r="A80" s="403"/>
      <c r="B80" s="525"/>
      <c r="C80" s="547"/>
      <c r="D80" s="422" t="s">
        <v>182</v>
      </c>
      <c r="E80" s="422" t="s">
        <v>182</v>
      </c>
      <c r="F80" s="138" t="s">
        <v>24</v>
      </c>
      <c r="G80" s="149">
        <f t="shared" si="20"/>
        <v>24200.7</v>
      </c>
      <c r="H80" s="149">
        <f t="shared" si="20"/>
        <v>21978.799999999999</v>
      </c>
      <c r="I80" s="149">
        <v>21978.799999999999</v>
      </c>
      <c r="J80" s="149">
        <v>21978.799999999999</v>
      </c>
      <c r="K80" s="149">
        <v>0</v>
      </c>
      <c r="L80" s="149">
        <v>0</v>
      </c>
      <c r="M80" s="149">
        <v>0</v>
      </c>
      <c r="N80" s="149">
        <v>0</v>
      </c>
      <c r="O80" s="149">
        <v>2221.9</v>
      </c>
      <c r="P80" s="149">
        <v>0</v>
      </c>
      <c r="Q80" s="407"/>
      <c r="R80" s="407"/>
      <c r="S80" s="23"/>
      <c r="T80" s="23"/>
      <c r="U80" s="22"/>
      <c r="V80" s="22"/>
      <c r="W80" s="22"/>
      <c r="X80" s="22"/>
      <c r="Y80" s="22"/>
      <c r="Z80" s="22"/>
      <c r="AA80" s="22"/>
      <c r="AB80" s="22"/>
      <c r="AC80" s="22"/>
      <c r="AD80" s="22"/>
      <c r="AE80" s="22"/>
    </row>
    <row r="81" spans="1:31" x14ac:dyDescent="0.3">
      <c r="A81" s="403"/>
      <c r="B81" s="525"/>
      <c r="C81" s="547"/>
      <c r="D81" s="422" t="s">
        <v>182</v>
      </c>
      <c r="E81" s="422" t="s">
        <v>182</v>
      </c>
      <c r="F81" s="138" t="s">
        <v>25</v>
      </c>
      <c r="G81" s="149">
        <f t="shared" si="20"/>
        <v>22308.800000000003</v>
      </c>
      <c r="H81" s="149">
        <f t="shared" si="20"/>
        <v>20000</v>
      </c>
      <c r="I81" s="149">
        <v>20086.900000000001</v>
      </c>
      <c r="J81" s="149">
        <v>20000</v>
      </c>
      <c r="K81" s="149">
        <v>0</v>
      </c>
      <c r="L81" s="149">
        <v>0</v>
      </c>
      <c r="M81" s="149">
        <v>0</v>
      </c>
      <c r="N81" s="149">
        <v>0</v>
      </c>
      <c r="O81" s="149">
        <v>2221.9</v>
      </c>
      <c r="P81" s="149">
        <v>0</v>
      </c>
      <c r="Q81" s="407"/>
      <c r="R81" s="407"/>
      <c r="S81" s="23"/>
      <c r="T81" s="23"/>
      <c r="U81" s="22"/>
      <c r="V81" s="22"/>
      <c r="W81" s="22"/>
      <c r="X81" s="22"/>
      <c r="Y81" s="22"/>
      <c r="Z81" s="22"/>
      <c r="AA81" s="22"/>
      <c r="AB81" s="22"/>
      <c r="AC81" s="22"/>
      <c r="AD81" s="22"/>
      <c r="AE81" s="22"/>
    </row>
    <row r="82" spans="1:31" ht="18" customHeight="1" x14ac:dyDescent="0.3">
      <c r="A82" s="403"/>
      <c r="B82" s="525"/>
      <c r="C82" s="547"/>
      <c r="D82" s="422" t="s">
        <v>182</v>
      </c>
      <c r="E82" s="422" t="s">
        <v>182</v>
      </c>
      <c r="F82" s="138" t="s">
        <v>26</v>
      </c>
      <c r="G82" s="149">
        <f t="shared" si="20"/>
        <v>22308.800000000003</v>
      </c>
      <c r="H82" s="149">
        <f t="shared" si="20"/>
        <v>20000</v>
      </c>
      <c r="I82" s="149">
        <v>20086.900000000001</v>
      </c>
      <c r="J82" s="149">
        <v>20000</v>
      </c>
      <c r="K82" s="149">
        <v>0</v>
      </c>
      <c r="L82" s="149">
        <v>0</v>
      </c>
      <c r="M82" s="149">
        <v>0</v>
      </c>
      <c r="N82" s="149">
        <v>0</v>
      </c>
      <c r="O82" s="149">
        <v>2221.9</v>
      </c>
      <c r="P82" s="149">
        <v>0</v>
      </c>
      <c r="Q82" s="407"/>
      <c r="R82" s="407"/>
      <c r="S82" s="23"/>
      <c r="T82" s="23"/>
      <c r="U82" s="22"/>
      <c r="V82" s="22"/>
      <c r="W82" s="22"/>
      <c r="X82" s="22"/>
      <c r="Y82" s="22"/>
      <c r="Z82" s="22"/>
      <c r="AA82" s="22"/>
      <c r="AB82" s="22"/>
      <c r="AC82" s="22"/>
      <c r="AD82" s="22"/>
      <c r="AE82" s="22"/>
    </row>
    <row r="83" spans="1:31" x14ac:dyDescent="0.3">
      <c r="A83" s="403"/>
      <c r="B83" s="525"/>
      <c r="C83" s="547"/>
      <c r="D83" s="422" t="s">
        <v>182</v>
      </c>
      <c r="E83" s="422" t="s">
        <v>182</v>
      </c>
      <c r="F83" s="138" t="s">
        <v>41</v>
      </c>
      <c r="G83" s="149">
        <f t="shared" si="20"/>
        <v>22308.800000000003</v>
      </c>
      <c r="H83" s="149">
        <f t="shared" si="20"/>
        <v>0</v>
      </c>
      <c r="I83" s="149">
        <v>20086.900000000001</v>
      </c>
      <c r="J83" s="149">
        <v>0</v>
      </c>
      <c r="K83" s="149">
        <v>0</v>
      </c>
      <c r="L83" s="149">
        <v>0</v>
      </c>
      <c r="M83" s="149">
        <v>0</v>
      </c>
      <c r="N83" s="149">
        <v>0</v>
      </c>
      <c r="O83" s="149">
        <v>2221.9</v>
      </c>
      <c r="P83" s="149">
        <v>0</v>
      </c>
      <c r="Q83" s="407"/>
      <c r="R83" s="407"/>
      <c r="S83" s="23"/>
      <c r="T83" s="23"/>
      <c r="U83" s="22"/>
      <c r="V83" s="22"/>
      <c r="W83" s="22"/>
      <c r="X83" s="22"/>
      <c r="Y83" s="22"/>
      <c r="Z83" s="22"/>
      <c r="AA83" s="22"/>
      <c r="AB83" s="22"/>
      <c r="AC83" s="22"/>
      <c r="AD83" s="22"/>
      <c r="AE83" s="22"/>
    </row>
    <row r="84" spans="1:31" x14ac:dyDescent="0.3">
      <c r="A84" s="403"/>
      <c r="B84" s="525"/>
      <c r="C84" s="547"/>
      <c r="D84" s="422" t="s">
        <v>182</v>
      </c>
      <c r="E84" s="422" t="s">
        <v>182</v>
      </c>
      <c r="F84" s="138" t="s">
        <v>28</v>
      </c>
      <c r="G84" s="149">
        <f t="shared" si="20"/>
        <v>22308.800000000003</v>
      </c>
      <c r="H84" s="149">
        <f t="shared" si="20"/>
        <v>0</v>
      </c>
      <c r="I84" s="149">
        <v>20086.900000000001</v>
      </c>
      <c r="J84" s="149">
        <v>0</v>
      </c>
      <c r="K84" s="149">
        <v>0</v>
      </c>
      <c r="L84" s="149">
        <v>0</v>
      </c>
      <c r="M84" s="149">
        <v>0</v>
      </c>
      <c r="N84" s="149">
        <v>0</v>
      </c>
      <c r="O84" s="149">
        <v>2221.9</v>
      </c>
      <c r="P84" s="149">
        <v>0</v>
      </c>
      <c r="Q84" s="407"/>
      <c r="R84" s="407"/>
      <c r="S84" s="23"/>
      <c r="T84" s="23"/>
      <c r="U84" s="22"/>
      <c r="V84" s="22"/>
      <c r="W84" s="22"/>
      <c r="X84" s="22"/>
      <c r="Y84" s="22"/>
      <c r="Z84" s="22"/>
      <c r="AA84" s="22"/>
      <c r="AB84" s="22"/>
      <c r="AC84" s="22"/>
      <c r="AD84" s="22"/>
      <c r="AE84" s="22"/>
    </row>
    <row r="85" spans="1:31" ht="15" customHeight="1" x14ac:dyDescent="0.3">
      <c r="A85" s="403" t="s">
        <v>285</v>
      </c>
      <c r="B85" s="407" t="s">
        <v>609</v>
      </c>
      <c r="C85" s="546" t="s">
        <v>748</v>
      </c>
      <c r="D85" s="421" t="s">
        <v>181</v>
      </c>
      <c r="E85" s="421" t="s">
        <v>184</v>
      </c>
      <c r="F85" s="138" t="s">
        <v>112</v>
      </c>
      <c r="G85" s="149">
        <f t="shared" si="20"/>
        <v>96234.6</v>
      </c>
      <c r="H85" s="149">
        <f t="shared" si="20"/>
        <v>68434</v>
      </c>
      <c r="I85" s="149">
        <f t="shared" ref="I85:P85" si="22">SUM(I86:I92)</f>
        <v>96234.6</v>
      </c>
      <c r="J85" s="149">
        <f t="shared" si="22"/>
        <v>68434</v>
      </c>
      <c r="K85" s="149">
        <f t="shared" si="22"/>
        <v>0</v>
      </c>
      <c r="L85" s="149">
        <f t="shared" si="22"/>
        <v>0</v>
      </c>
      <c r="M85" s="149">
        <f t="shared" si="22"/>
        <v>0</v>
      </c>
      <c r="N85" s="149">
        <f t="shared" si="22"/>
        <v>0</v>
      </c>
      <c r="O85" s="149">
        <f t="shared" si="22"/>
        <v>0</v>
      </c>
      <c r="P85" s="149">
        <f t="shared" si="22"/>
        <v>0</v>
      </c>
      <c r="Q85" s="407" t="s">
        <v>7</v>
      </c>
      <c r="R85" s="407"/>
      <c r="S85" s="23"/>
      <c r="T85" s="23"/>
      <c r="U85" s="22"/>
      <c r="V85" s="22"/>
      <c r="W85" s="22"/>
      <c r="X85" s="22"/>
      <c r="Y85" s="22"/>
      <c r="Z85" s="22"/>
      <c r="AA85" s="22"/>
      <c r="AB85" s="22"/>
      <c r="AC85" s="22"/>
      <c r="AD85" s="22"/>
      <c r="AE85" s="22"/>
    </row>
    <row r="86" spans="1:31" ht="15" customHeight="1" x14ac:dyDescent="0.3">
      <c r="A86" s="403"/>
      <c r="B86" s="407"/>
      <c r="C86" s="547"/>
      <c r="D86" s="422"/>
      <c r="E86" s="422"/>
      <c r="F86" s="138" t="s">
        <v>22</v>
      </c>
      <c r="G86" s="149">
        <f t="shared" si="20"/>
        <v>13747.8</v>
      </c>
      <c r="H86" s="149">
        <f t="shared" si="20"/>
        <v>13686.8</v>
      </c>
      <c r="I86" s="149">
        <v>13747.8</v>
      </c>
      <c r="J86" s="149">
        <v>13686.8</v>
      </c>
      <c r="K86" s="149">
        <v>0</v>
      </c>
      <c r="L86" s="149">
        <v>0</v>
      </c>
      <c r="M86" s="149">
        <v>0</v>
      </c>
      <c r="N86" s="149">
        <v>0</v>
      </c>
      <c r="O86" s="149">
        <v>0</v>
      </c>
      <c r="P86" s="149">
        <v>0</v>
      </c>
      <c r="Q86" s="407"/>
      <c r="R86" s="407"/>
      <c r="S86" s="23"/>
      <c r="T86" s="23"/>
      <c r="U86" s="22"/>
      <c r="V86" s="22"/>
      <c r="W86" s="22"/>
      <c r="X86" s="22"/>
      <c r="Y86" s="22"/>
      <c r="Z86" s="22"/>
      <c r="AA86" s="22"/>
      <c r="AB86" s="22"/>
      <c r="AC86" s="22"/>
      <c r="AD86" s="22"/>
      <c r="AE86" s="22"/>
    </row>
    <row r="87" spans="1:31" x14ac:dyDescent="0.3">
      <c r="A87" s="403"/>
      <c r="B87" s="407"/>
      <c r="C87" s="547"/>
      <c r="D87" s="422" t="s">
        <v>182</v>
      </c>
      <c r="E87" s="422" t="s">
        <v>182</v>
      </c>
      <c r="F87" s="138" t="s">
        <v>23</v>
      </c>
      <c r="G87" s="149">
        <f t="shared" si="20"/>
        <v>13747.8</v>
      </c>
      <c r="H87" s="149">
        <f t="shared" si="20"/>
        <v>13686.8</v>
      </c>
      <c r="I87" s="149">
        <v>13747.8</v>
      </c>
      <c r="J87" s="149">
        <v>13686.8</v>
      </c>
      <c r="K87" s="149">
        <v>0</v>
      </c>
      <c r="L87" s="149">
        <v>0</v>
      </c>
      <c r="M87" s="149">
        <v>0</v>
      </c>
      <c r="N87" s="149">
        <v>0</v>
      </c>
      <c r="O87" s="149">
        <v>0</v>
      </c>
      <c r="P87" s="149">
        <v>0</v>
      </c>
      <c r="Q87" s="407"/>
      <c r="R87" s="407"/>
      <c r="S87" s="23"/>
      <c r="T87" s="23"/>
      <c r="U87" s="22"/>
      <c r="V87" s="22"/>
      <c r="W87" s="22"/>
      <c r="X87" s="22"/>
      <c r="Y87" s="22"/>
      <c r="Z87" s="22"/>
      <c r="AA87" s="22"/>
      <c r="AB87" s="22"/>
      <c r="AC87" s="22"/>
      <c r="AD87" s="22"/>
      <c r="AE87" s="22"/>
    </row>
    <row r="88" spans="1:31" x14ac:dyDescent="0.3">
      <c r="A88" s="403"/>
      <c r="B88" s="407"/>
      <c r="C88" s="547"/>
      <c r="D88" s="422" t="s">
        <v>182</v>
      </c>
      <c r="E88" s="422" t="s">
        <v>182</v>
      </c>
      <c r="F88" s="138" t="s">
        <v>24</v>
      </c>
      <c r="G88" s="149">
        <f t="shared" si="20"/>
        <v>13747.8</v>
      </c>
      <c r="H88" s="149">
        <f t="shared" si="20"/>
        <v>13686.8</v>
      </c>
      <c r="I88" s="149">
        <v>13747.8</v>
      </c>
      <c r="J88" s="149">
        <v>13686.8</v>
      </c>
      <c r="K88" s="149">
        <v>0</v>
      </c>
      <c r="L88" s="149">
        <v>0</v>
      </c>
      <c r="M88" s="149">
        <v>0</v>
      </c>
      <c r="N88" s="149">
        <v>0</v>
      </c>
      <c r="O88" s="149">
        <v>0</v>
      </c>
      <c r="P88" s="149">
        <v>0</v>
      </c>
      <c r="Q88" s="407"/>
      <c r="R88" s="407"/>
      <c r="S88" s="23"/>
      <c r="T88" s="23"/>
      <c r="U88" s="22"/>
      <c r="V88" s="22"/>
      <c r="W88" s="22"/>
      <c r="X88" s="22"/>
      <c r="Y88" s="22"/>
      <c r="Z88" s="22"/>
      <c r="AA88" s="22"/>
      <c r="AB88" s="22"/>
      <c r="AC88" s="22"/>
      <c r="AD88" s="22"/>
      <c r="AE88" s="22"/>
    </row>
    <row r="89" spans="1:31" x14ac:dyDescent="0.3">
      <c r="A89" s="403"/>
      <c r="B89" s="407"/>
      <c r="C89" s="547"/>
      <c r="D89" s="422" t="s">
        <v>182</v>
      </c>
      <c r="E89" s="422" t="s">
        <v>182</v>
      </c>
      <c r="F89" s="138" t="s">
        <v>25</v>
      </c>
      <c r="G89" s="149">
        <f t="shared" si="20"/>
        <v>13747.8</v>
      </c>
      <c r="H89" s="149">
        <f t="shared" si="20"/>
        <v>13686.8</v>
      </c>
      <c r="I89" s="149">
        <v>13747.8</v>
      </c>
      <c r="J89" s="149">
        <v>13686.8</v>
      </c>
      <c r="K89" s="149">
        <v>0</v>
      </c>
      <c r="L89" s="149">
        <v>0</v>
      </c>
      <c r="M89" s="149">
        <v>0</v>
      </c>
      <c r="N89" s="149">
        <v>0</v>
      </c>
      <c r="O89" s="149">
        <v>0</v>
      </c>
      <c r="P89" s="149">
        <v>0</v>
      </c>
      <c r="Q89" s="407"/>
      <c r="R89" s="407"/>
      <c r="S89" s="23"/>
      <c r="T89" s="23"/>
      <c r="U89" s="22"/>
      <c r="V89" s="22"/>
      <c r="W89" s="22"/>
      <c r="X89" s="22"/>
      <c r="Y89" s="22"/>
      <c r="Z89" s="22"/>
      <c r="AA89" s="22"/>
      <c r="AB89" s="22"/>
      <c r="AC89" s="22"/>
      <c r="AD89" s="22"/>
      <c r="AE89" s="22"/>
    </row>
    <row r="90" spans="1:31" ht="18.75" customHeight="1" x14ac:dyDescent="0.3">
      <c r="A90" s="403"/>
      <c r="B90" s="407"/>
      <c r="C90" s="547"/>
      <c r="D90" s="422" t="s">
        <v>182</v>
      </c>
      <c r="E90" s="422" t="s">
        <v>182</v>
      </c>
      <c r="F90" s="138" t="s">
        <v>26</v>
      </c>
      <c r="G90" s="149">
        <f t="shared" si="20"/>
        <v>13747.8</v>
      </c>
      <c r="H90" s="149">
        <f t="shared" si="20"/>
        <v>13686.8</v>
      </c>
      <c r="I90" s="149">
        <v>13747.8</v>
      </c>
      <c r="J90" s="149">
        <v>13686.8</v>
      </c>
      <c r="K90" s="149">
        <v>0</v>
      </c>
      <c r="L90" s="149">
        <v>0</v>
      </c>
      <c r="M90" s="149">
        <v>0</v>
      </c>
      <c r="N90" s="149">
        <v>0</v>
      </c>
      <c r="O90" s="149">
        <v>0</v>
      </c>
      <c r="P90" s="149">
        <v>0</v>
      </c>
      <c r="Q90" s="407"/>
      <c r="R90" s="407"/>
      <c r="S90" s="23"/>
      <c r="T90" s="23"/>
      <c r="U90" s="22"/>
      <c r="V90" s="22"/>
      <c r="W90" s="22"/>
      <c r="X90" s="22"/>
      <c r="Y90" s="22"/>
      <c r="Z90" s="22"/>
      <c r="AA90" s="22"/>
      <c r="AB90" s="22"/>
      <c r="AC90" s="22"/>
      <c r="AD90" s="22"/>
      <c r="AE90" s="22"/>
    </row>
    <row r="91" spans="1:31" x14ac:dyDescent="0.3">
      <c r="A91" s="403"/>
      <c r="B91" s="407"/>
      <c r="C91" s="547"/>
      <c r="D91" s="422" t="s">
        <v>182</v>
      </c>
      <c r="E91" s="422" t="s">
        <v>182</v>
      </c>
      <c r="F91" s="138" t="s">
        <v>41</v>
      </c>
      <c r="G91" s="149">
        <f t="shared" si="20"/>
        <v>13747.8</v>
      </c>
      <c r="H91" s="149">
        <f t="shared" si="20"/>
        <v>0</v>
      </c>
      <c r="I91" s="149">
        <v>13747.8</v>
      </c>
      <c r="J91" s="149">
        <v>0</v>
      </c>
      <c r="K91" s="149">
        <v>0</v>
      </c>
      <c r="L91" s="149">
        <v>0</v>
      </c>
      <c r="M91" s="149">
        <v>0</v>
      </c>
      <c r="N91" s="149">
        <v>0</v>
      </c>
      <c r="O91" s="149">
        <v>0</v>
      </c>
      <c r="P91" s="149">
        <v>0</v>
      </c>
      <c r="Q91" s="407"/>
      <c r="R91" s="407"/>
      <c r="S91" s="23"/>
      <c r="T91" s="23"/>
      <c r="U91" s="22"/>
      <c r="V91" s="22"/>
      <c r="W91" s="22"/>
      <c r="X91" s="22"/>
      <c r="Y91" s="22"/>
      <c r="Z91" s="22"/>
      <c r="AA91" s="22"/>
      <c r="AB91" s="22"/>
      <c r="AC91" s="22"/>
      <c r="AD91" s="22"/>
      <c r="AE91" s="22"/>
    </row>
    <row r="92" spans="1:31" x14ac:dyDescent="0.3">
      <c r="A92" s="403"/>
      <c r="B92" s="407"/>
      <c r="C92" s="547"/>
      <c r="D92" s="422" t="s">
        <v>182</v>
      </c>
      <c r="E92" s="422" t="s">
        <v>182</v>
      </c>
      <c r="F92" s="138" t="s">
        <v>28</v>
      </c>
      <c r="G92" s="149">
        <f t="shared" si="20"/>
        <v>13747.8</v>
      </c>
      <c r="H92" s="149">
        <f t="shared" si="20"/>
        <v>0</v>
      </c>
      <c r="I92" s="149">
        <v>13747.8</v>
      </c>
      <c r="J92" s="149">
        <v>0</v>
      </c>
      <c r="K92" s="149">
        <v>0</v>
      </c>
      <c r="L92" s="149">
        <v>0</v>
      </c>
      <c r="M92" s="149">
        <v>0</v>
      </c>
      <c r="N92" s="149">
        <v>0</v>
      </c>
      <c r="O92" s="149">
        <v>0</v>
      </c>
      <c r="P92" s="149">
        <v>0</v>
      </c>
      <c r="Q92" s="407"/>
      <c r="R92" s="407"/>
      <c r="S92" s="23"/>
      <c r="T92" s="23"/>
      <c r="U92" s="22"/>
      <c r="V92" s="22"/>
      <c r="W92" s="22"/>
      <c r="X92" s="22"/>
      <c r="Y92" s="22"/>
      <c r="Z92" s="22"/>
      <c r="AA92" s="22"/>
      <c r="AB92" s="22"/>
      <c r="AC92" s="22"/>
      <c r="AD92" s="22"/>
      <c r="AE92" s="22"/>
    </row>
    <row r="93" spans="1:31" x14ac:dyDescent="0.3">
      <c r="A93" s="403"/>
      <c r="B93" s="407" t="s">
        <v>195</v>
      </c>
      <c r="C93" s="404"/>
      <c r="D93" s="404"/>
      <c r="E93" s="404"/>
      <c r="F93" s="138" t="s">
        <v>112</v>
      </c>
      <c r="G93" s="149">
        <f t="shared" ref="G93:H100" si="23">I93+K93+M93+O93</f>
        <v>258071.90000000002</v>
      </c>
      <c r="H93" s="149">
        <f t="shared" si="23"/>
        <v>176592.29999999996</v>
      </c>
      <c r="I93" s="149">
        <f t="shared" ref="I93:P93" si="24">SUM(I94:I100)</f>
        <v>242518.60000000003</v>
      </c>
      <c r="J93" s="149">
        <f t="shared" si="24"/>
        <v>174370.39999999997</v>
      </c>
      <c r="K93" s="149">
        <f t="shared" si="24"/>
        <v>0</v>
      </c>
      <c r="L93" s="149">
        <f t="shared" si="24"/>
        <v>0</v>
      </c>
      <c r="M93" s="149">
        <f t="shared" si="24"/>
        <v>0</v>
      </c>
      <c r="N93" s="149">
        <f t="shared" si="24"/>
        <v>0</v>
      </c>
      <c r="O93" s="149">
        <f t="shared" si="24"/>
        <v>15553.3</v>
      </c>
      <c r="P93" s="149">
        <f t="shared" si="24"/>
        <v>2221.9</v>
      </c>
      <c r="Q93" s="407"/>
      <c r="R93" s="407"/>
      <c r="S93" s="23"/>
      <c r="T93" s="23"/>
      <c r="U93" s="22"/>
      <c r="V93" s="22"/>
      <c r="W93" s="22"/>
      <c r="X93" s="22"/>
      <c r="Y93" s="22"/>
      <c r="Z93" s="22"/>
      <c r="AA93" s="22"/>
      <c r="AB93" s="22"/>
      <c r="AC93" s="22"/>
      <c r="AD93" s="22"/>
      <c r="AE93" s="22"/>
    </row>
    <row r="94" spans="1:31" x14ac:dyDescent="0.3">
      <c r="A94" s="403"/>
      <c r="B94" s="407"/>
      <c r="C94" s="405"/>
      <c r="D94" s="405"/>
      <c r="E94" s="405"/>
      <c r="F94" s="138" t="s">
        <v>22</v>
      </c>
      <c r="G94" s="149">
        <f t="shared" si="23"/>
        <v>37948.5</v>
      </c>
      <c r="H94" s="149">
        <f t="shared" si="23"/>
        <v>37887.5</v>
      </c>
      <c r="I94" s="149">
        <f>I78+I86</f>
        <v>35726.6</v>
      </c>
      <c r="J94" s="149">
        <f t="shared" ref="J94:P95" si="25">J78+J86</f>
        <v>35665.599999999999</v>
      </c>
      <c r="K94" s="149">
        <f t="shared" si="25"/>
        <v>0</v>
      </c>
      <c r="L94" s="149">
        <f t="shared" si="25"/>
        <v>0</v>
      </c>
      <c r="M94" s="149">
        <f t="shared" si="25"/>
        <v>0</v>
      </c>
      <c r="N94" s="149">
        <f t="shared" si="25"/>
        <v>0</v>
      </c>
      <c r="O94" s="149">
        <f t="shared" si="25"/>
        <v>2221.9</v>
      </c>
      <c r="P94" s="149">
        <f t="shared" si="25"/>
        <v>2221.9</v>
      </c>
      <c r="Q94" s="407"/>
      <c r="R94" s="407"/>
      <c r="S94" s="23"/>
      <c r="T94" s="23"/>
      <c r="U94" s="22"/>
      <c r="V94" s="22"/>
      <c r="W94" s="22"/>
      <c r="X94" s="22"/>
      <c r="Y94" s="22"/>
      <c r="Z94" s="22"/>
      <c r="AA94" s="22"/>
      <c r="AB94" s="22"/>
      <c r="AC94" s="22"/>
      <c r="AD94" s="22"/>
      <c r="AE94" s="22"/>
    </row>
    <row r="95" spans="1:31" x14ac:dyDescent="0.3">
      <c r="A95" s="403"/>
      <c r="B95" s="407"/>
      <c r="C95" s="405"/>
      <c r="D95" s="405"/>
      <c r="E95" s="405"/>
      <c r="F95" s="138" t="s">
        <v>23</v>
      </c>
      <c r="G95" s="149">
        <f t="shared" si="23"/>
        <v>37948.5</v>
      </c>
      <c r="H95" s="149">
        <f t="shared" si="23"/>
        <v>35665.599999999999</v>
      </c>
      <c r="I95" s="149">
        <f>I79+I87</f>
        <v>35726.6</v>
      </c>
      <c r="J95" s="149">
        <f t="shared" si="25"/>
        <v>35665.599999999999</v>
      </c>
      <c r="K95" s="149">
        <f t="shared" si="25"/>
        <v>0</v>
      </c>
      <c r="L95" s="149">
        <f t="shared" si="25"/>
        <v>0</v>
      </c>
      <c r="M95" s="149">
        <f t="shared" si="25"/>
        <v>0</v>
      </c>
      <c r="N95" s="149">
        <f t="shared" si="25"/>
        <v>0</v>
      </c>
      <c r="O95" s="149">
        <f t="shared" si="25"/>
        <v>2221.9</v>
      </c>
      <c r="P95" s="149">
        <f t="shared" si="25"/>
        <v>0</v>
      </c>
      <c r="Q95" s="407"/>
      <c r="R95" s="407"/>
      <c r="S95" s="23"/>
      <c r="T95" s="23"/>
      <c r="U95" s="22"/>
      <c r="V95" s="22"/>
      <c r="W95" s="22"/>
      <c r="X95" s="22"/>
      <c r="Y95" s="22"/>
      <c r="Z95" s="22"/>
      <c r="AA95" s="22"/>
      <c r="AB95" s="22"/>
      <c r="AC95" s="22"/>
      <c r="AD95" s="22"/>
      <c r="AE95" s="22"/>
    </row>
    <row r="96" spans="1:31" x14ac:dyDescent="0.3">
      <c r="A96" s="403"/>
      <c r="B96" s="407"/>
      <c r="C96" s="405"/>
      <c r="D96" s="405"/>
      <c r="E96" s="405"/>
      <c r="F96" s="138" t="s">
        <v>24</v>
      </c>
      <c r="G96" s="149">
        <f t="shared" si="23"/>
        <v>37948.5</v>
      </c>
      <c r="H96" s="149">
        <f t="shared" si="23"/>
        <v>35665.599999999999</v>
      </c>
      <c r="I96" s="149">
        <f t="shared" ref="I96:P100" si="26">I80+I88</f>
        <v>35726.6</v>
      </c>
      <c r="J96" s="149">
        <f t="shared" si="26"/>
        <v>35665.599999999999</v>
      </c>
      <c r="K96" s="149">
        <f t="shared" si="26"/>
        <v>0</v>
      </c>
      <c r="L96" s="149">
        <f t="shared" si="26"/>
        <v>0</v>
      </c>
      <c r="M96" s="149">
        <f t="shared" si="26"/>
        <v>0</v>
      </c>
      <c r="N96" s="149">
        <f t="shared" si="26"/>
        <v>0</v>
      </c>
      <c r="O96" s="149">
        <f t="shared" si="26"/>
        <v>2221.9</v>
      </c>
      <c r="P96" s="149">
        <f t="shared" si="26"/>
        <v>0</v>
      </c>
      <c r="Q96" s="407"/>
      <c r="R96" s="407"/>
      <c r="S96" s="23"/>
      <c r="T96" s="23"/>
      <c r="U96" s="22"/>
      <c r="V96" s="22"/>
      <c r="W96" s="22"/>
      <c r="X96" s="22"/>
      <c r="Y96" s="22"/>
      <c r="Z96" s="22"/>
      <c r="AA96" s="22"/>
      <c r="AB96" s="22"/>
      <c r="AC96" s="22"/>
      <c r="AD96" s="22"/>
      <c r="AE96" s="22"/>
    </row>
    <row r="97" spans="1:31" x14ac:dyDescent="0.3">
      <c r="A97" s="403"/>
      <c r="B97" s="407"/>
      <c r="C97" s="405"/>
      <c r="D97" s="405"/>
      <c r="E97" s="405"/>
      <c r="F97" s="138" t="s">
        <v>25</v>
      </c>
      <c r="G97" s="149">
        <f t="shared" si="23"/>
        <v>36056.6</v>
      </c>
      <c r="H97" s="149">
        <f t="shared" si="23"/>
        <v>33686.800000000003</v>
      </c>
      <c r="I97" s="149">
        <f t="shared" si="26"/>
        <v>33834.699999999997</v>
      </c>
      <c r="J97" s="149">
        <f t="shared" si="26"/>
        <v>33686.800000000003</v>
      </c>
      <c r="K97" s="149">
        <f t="shared" si="26"/>
        <v>0</v>
      </c>
      <c r="L97" s="149">
        <f t="shared" si="26"/>
        <v>0</v>
      </c>
      <c r="M97" s="149">
        <f t="shared" si="26"/>
        <v>0</v>
      </c>
      <c r="N97" s="149">
        <f t="shared" si="26"/>
        <v>0</v>
      </c>
      <c r="O97" s="149">
        <f t="shared" si="26"/>
        <v>2221.9</v>
      </c>
      <c r="P97" s="149">
        <f t="shared" si="26"/>
        <v>0</v>
      </c>
      <c r="Q97" s="407"/>
      <c r="R97" s="407"/>
      <c r="S97" s="23"/>
      <c r="T97" s="23"/>
      <c r="U97" s="22"/>
      <c r="V97" s="22"/>
      <c r="W97" s="22"/>
      <c r="X97" s="22"/>
      <c r="Y97" s="22"/>
      <c r="Z97" s="22"/>
      <c r="AA97" s="22"/>
      <c r="AB97" s="22"/>
      <c r="AC97" s="22"/>
      <c r="AD97" s="22"/>
      <c r="AE97" s="22"/>
    </row>
    <row r="98" spans="1:31" x14ac:dyDescent="0.3">
      <c r="A98" s="403"/>
      <c r="B98" s="407"/>
      <c r="C98" s="405"/>
      <c r="D98" s="405"/>
      <c r="E98" s="405"/>
      <c r="F98" s="138" t="s">
        <v>26</v>
      </c>
      <c r="G98" s="149">
        <f t="shared" si="23"/>
        <v>36056.6</v>
      </c>
      <c r="H98" s="149">
        <f t="shared" si="23"/>
        <v>33686.800000000003</v>
      </c>
      <c r="I98" s="149">
        <f t="shared" si="26"/>
        <v>33834.699999999997</v>
      </c>
      <c r="J98" s="149">
        <f t="shared" si="26"/>
        <v>33686.800000000003</v>
      </c>
      <c r="K98" s="149">
        <f t="shared" si="26"/>
        <v>0</v>
      </c>
      <c r="L98" s="149">
        <f t="shared" si="26"/>
        <v>0</v>
      </c>
      <c r="M98" s="149">
        <f t="shared" si="26"/>
        <v>0</v>
      </c>
      <c r="N98" s="149">
        <f t="shared" si="26"/>
        <v>0</v>
      </c>
      <c r="O98" s="149">
        <f t="shared" si="26"/>
        <v>2221.9</v>
      </c>
      <c r="P98" s="149">
        <f t="shared" si="26"/>
        <v>0</v>
      </c>
      <c r="Q98" s="407"/>
      <c r="R98" s="407"/>
      <c r="S98" s="23"/>
      <c r="T98" s="23"/>
      <c r="U98" s="22"/>
      <c r="V98" s="22"/>
      <c r="W98" s="22"/>
      <c r="X98" s="22"/>
      <c r="Y98" s="22"/>
      <c r="Z98" s="22"/>
      <c r="AA98" s="22"/>
      <c r="AB98" s="22"/>
      <c r="AC98" s="22"/>
      <c r="AD98" s="22"/>
      <c r="AE98" s="22"/>
    </row>
    <row r="99" spans="1:31" x14ac:dyDescent="0.3">
      <c r="A99" s="403"/>
      <c r="B99" s="407"/>
      <c r="C99" s="405"/>
      <c r="D99" s="405"/>
      <c r="E99" s="405"/>
      <c r="F99" s="138" t="s">
        <v>41</v>
      </c>
      <c r="G99" s="149">
        <f t="shared" si="23"/>
        <v>36056.6</v>
      </c>
      <c r="H99" s="149">
        <f t="shared" si="23"/>
        <v>0</v>
      </c>
      <c r="I99" s="149">
        <f t="shared" si="26"/>
        <v>33834.699999999997</v>
      </c>
      <c r="J99" s="149">
        <f t="shared" si="26"/>
        <v>0</v>
      </c>
      <c r="K99" s="149">
        <f t="shared" si="26"/>
        <v>0</v>
      </c>
      <c r="L99" s="149">
        <f t="shared" si="26"/>
        <v>0</v>
      </c>
      <c r="M99" s="149">
        <f t="shared" si="26"/>
        <v>0</v>
      </c>
      <c r="N99" s="149">
        <f t="shared" si="26"/>
        <v>0</v>
      </c>
      <c r="O99" s="149">
        <f t="shared" si="26"/>
        <v>2221.9</v>
      </c>
      <c r="P99" s="149">
        <f t="shared" si="26"/>
        <v>0</v>
      </c>
      <c r="Q99" s="407"/>
      <c r="R99" s="407"/>
      <c r="S99" s="23"/>
      <c r="T99" s="23"/>
      <c r="U99" s="22"/>
      <c r="V99" s="22"/>
      <c r="W99" s="22"/>
      <c r="X99" s="22"/>
      <c r="Y99" s="22"/>
      <c r="Z99" s="22"/>
      <c r="AA99" s="22"/>
      <c r="AB99" s="22"/>
      <c r="AC99" s="22"/>
      <c r="AD99" s="22"/>
      <c r="AE99" s="22"/>
    </row>
    <row r="100" spans="1:31" x14ac:dyDescent="0.3">
      <c r="A100" s="403"/>
      <c r="B100" s="407"/>
      <c r="C100" s="405"/>
      <c r="D100" s="405"/>
      <c r="E100" s="405"/>
      <c r="F100" s="138" t="s">
        <v>28</v>
      </c>
      <c r="G100" s="149">
        <f t="shared" si="23"/>
        <v>36056.6</v>
      </c>
      <c r="H100" s="149">
        <f t="shared" si="23"/>
        <v>0</v>
      </c>
      <c r="I100" s="149">
        <f t="shared" si="26"/>
        <v>33834.699999999997</v>
      </c>
      <c r="J100" s="149">
        <f t="shared" si="26"/>
        <v>0</v>
      </c>
      <c r="K100" s="149">
        <f t="shared" si="26"/>
        <v>0</v>
      </c>
      <c r="L100" s="149">
        <f t="shared" si="26"/>
        <v>0</v>
      </c>
      <c r="M100" s="149">
        <f t="shared" si="26"/>
        <v>0</v>
      </c>
      <c r="N100" s="149">
        <f t="shared" si="26"/>
        <v>0</v>
      </c>
      <c r="O100" s="149">
        <f t="shared" si="26"/>
        <v>2221.9</v>
      </c>
      <c r="P100" s="149">
        <f t="shared" si="26"/>
        <v>0</v>
      </c>
      <c r="Q100" s="407"/>
      <c r="R100" s="407"/>
      <c r="S100" s="23"/>
      <c r="T100" s="23"/>
      <c r="U100" s="22"/>
      <c r="V100" s="22"/>
      <c r="W100" s="22"/>
      <c r="X100" s="22"/>
      <c r="Y100" s="22"/>
      <c r="Z100" s="22"/>
      <c r="AA100" s="22"/>
      <c r="AB100" s="22"/>
      <c r="AC100" s="22"/>
      <c r="AD100" s="22"/>
      <c r="AE100" s="22"/>
    </row>
    <row r="101" spans="1:31" x14ac:dyDescent="0.3">
      <c r="A101" s="201" t="s">
        <v>87</v>
      </c>
      <c r="B101" s="543" t="s">
        <v>286</v>
      </c>
      <c r="C101" s="544"/>
      <c r="D101" s="544"/>
      <c r="E101" s="544"/>
      <c r="F101" s="544"/>
      <c r="G101" s="544"/>
      <c r="H101" s="544"/>
      <c r="I101" s="544"/>
      <c r="J101" s="544"/>
      <c r="K101" s="544"/>
      <c r="L101" s="544"/>
      <c r="M101" s="544"/>
      <c r="N101" s="544"/>
      <c r="O101" s="544"/>
      <c r="P101" s="544"/>
      <c r="Q101" s="544"/>
      <c r="R101" s="545"/>
      <c r="S101" s="23"/>
      <c r="T101" s="23"/>
      <c r="U101" s="22"/>
      <c r="V101" s="22"/>
      <c r="W101" s="22"/>
      <c r="X101" s="22"/>
      <c r="Y101" s="22"/>
      <c r="Z101" s="22"/>
      <c r="AA101" s="22"/>
      <c r="AB101" s="22"/>
      <c r="AC101" s="22"/>
      <c r="AD101" s="22"/>
      <c r="AE101" s="22"/>
    </row>
    <row r="102" spans="1:31" ht="15" customHeight="1" x14ac:dyDescent="0.3">
      <c r="A102" s="403" t="s">
        <v>204</v>
      </c>
      <c r="B102" s="525" t="s">
        <v>610</v>
      </c>
      <c r="C102" s="546" t="s">
        <v>749</v>
      </c>
      <c r="D102" s="421" t="s">
        <v>181</v>
      </c>
      <c r="E102" s="421" t="s">
        <v>184</v>
      </c>
      <c r="F102" s="138" t="s">
        <v>112</v>
      </c>
      <c r="G102" s="149">
        <f t="shared" ref="G102:H117" si="27">I102+K102+M102+O102</f>
        <v>1380448.7999999998</v>
      </c>
      <c r="H102" s="149">
        <f t="shared" si="27"/>
        <v>950435.2</v>
      </c>
      <c r="I102" s="149">
        <f t="shared" ref="I102:P102" si="28">SUM(I103:I109)</f>
        <v>1311966.3999999999</v>
      </c>
      <c r="J102" s="149">
        <f t="shared" si="28"/>
        <v>940652</v>
      </c>
      <c r="K102" s="149">
        <f t="shared" si="28"/>
        <v>0</v>
      </c>
      <c r="L102" s="149">
        <f t="shared" si="28"/>
        <v>0</v>
      </c>
      <c r="M102" s="149">
        <f t="shared" si="28"/>
        <v>0</v>
      </c>
      <c r="N102" s="149">
        <f t="shared" si="28"/>
        <v>0</v>
      </c>
      <c r="O102" s="149">
        <f t="shared" si="28"/>
        <v>68482.399999999994</v>
      </c>
      <c r="P102" s="149">
        <f t="shared" si="28"/>
        <v>9783.2000000000007</v>
      </c>
      <c r="Q102" s="407" t="s">
        <v>7</v>
      </c>
      <c r="R102" s="407"/>
      <c r="S102" s="23"/>
      <c r="T102" s="23"/>
      <c r="U102" s="22"/>
      <c r="V102" s="22"/>
      <c r="W102" s="22"/>
      <c r="X102" s="22"/>
      <c r="Y102" s="22"/>
      <c r="Z102" s="22"/>
      <c r="AA102" s="22"/>
      <c r="AB102" s="22"/>
      <c r="AC102" s="22"/>
      <c r="AD102" s="22"/>
      <c r="AE102" s="22"/>
    </row>
    <row r="103" spans="1:31" ht="15" customHeight="1" x14ac:dyDescent="0.3">
      <c r="A103" s="403"/>
      <c r="B103" s="525"/>
      <c r="C103" s="547"/>
      <c r="D103" s="422"/>
      <c r="E103" s="422"/>
      <c r="F103" s="138" t="s">
        <v>22</v>
      </c>
      <c r="G103" s="149">
        <f t="shared" si="27"/>
        <v>199562.40000000002</v>
      </c>
      <c r="H103" s="149">
        <f t="shared" si="27"/>
        <v>199562.40000000002</v>
      </c>
      <c r="I103" s="149">
        <v>189779.20000000001</v>
      </c>
      <c r="J103" s="149">
        <v>189779.20000000001</v>
      </c>
      <c r="K103" s="149">
        <v>0</v>
      </c>
      <c r="L103" s="149">
        <v>0</v>
      </c>
      <c r="M103" s="149">
        <v>0</v>
      </c>
      <c r="N103" s="149">
        <v>0</v>
      </c>
      <c r="O103" s="149">
        <v>9783.2000000000007</v>
      </c>
      <c r="P103" s="149">
        <v>9783.2000000000007</v>
      </c>
      <c r="Q103" s="407"/>
      <c r="R103" s="407"/>
      <c r="S103" s="23"/>
      <c r="T103" s="23"/>
      <c r="U103" s="22"/>
      <c r="V103" s="22"/>
      <c r="W103" s="22"/>
      <c r="X103" s="22"/>
      <c r="Y103" s="22"/>
      <c r="Z103" s="22"/>
      <c r="AA103" s="22"/>
      <c r="AB103" s="22"/>
      <c r="AC103" s="22"/>
      <c r="AD103" s="22"/>
      <c r="AE103" s="22"/>
    </row>
    <row r="104" spans="1:31" x14ac:dyDescent="0.3">
      <c r="A104" s="403"/>
      <c r="B104" s="525"/>
      <c r="C104" s="547"/>
      <c r="D104" s="422" t="s">
        <v>182</v>
      </c>
      <c r="E104" s="422" t="s">
        <v>182</v>
      </c>
      <c r="F104" s="138" t="s">
        <v>23</v>
      </c>
      <c r="G104" s="149">
        <f t="shared" si="27"/>
        <v>199562.40000000002</v>
      </c>
      <c r="H104" s="149">
        <f t="shared" si="27"/>
        <v>189779.20000000001</v>
      </c>
      <c r="I104" s="149">
        <v>189779.20000000001</v>
      </c>
      <c r="J104" s="149">
        <v>189779.20000000001</v>
      </c>
      <c r="K104" s="149">
        <v>0</v>
      </c>
      <c r="L104" s="149">
        <v>0</v>
      </c>
      <c r="M104" s="149">
        <v>0</v>
      </c>
      <c r="N104" s="149">
        <v>0</v>
      </c>
      <c r="O104" s="149">
        <v>9783.2000000000007</v>
      </c>
      <c r="P104" s="149">
        <v>0</v>
      </c>
      <c r="Q104" s="407"/>
      <c r="R104" s="407"/>
      <c r="S104" s="23"/>
      <c r="T104" s="23"/>
      <c r="U104" s="22"/>
      <c r="V104" s="22"/>
      <c r="W104" s="22"/>
      <c r="X104" s="22"/>
      <c r="Y104" s="22"/>
      <c r="Z104" s="22"/>
      <c r="AA104" s="22"/>
      <c r="AB104" s="22"/>
      <c r="AC104" s="22"/>
      <c r="AD104" s="22"/>
      <c r="AE104" s="22"/>
    </row>
    <row r="105" spans="1:31" x14ac:dyDescent="0.3">
      <c r="A105" s="403"/>
      <c r="B105" s="525"/>
      <c r="C105" s="547"/>
      <c r="D105" s="422" t="s">
        <v>182</v>
      </c>
      <c r="E105" s="422" t="s">
        <v>182</v>
      </c>
      <c r="F105" s="138" t="s">
        <v>24</v>
      </c>
      <c r="G105" s="149">
        <f t="shared" si="27"/>
        <v>199562.40000000002</v>
      </c>
      <c r="H105" s="149">
        <f t="shared" si="27"/>
        <v>189779.20000000001</v>
      </c>
      <c r="I105" s="149">
        <v>189779.20000000001</v>
      </c>
      <c r="J105" s="149">
        <v>189779.20000000001</v>
      </c>
      <c r="K105" s="149">
        <v>0</v>
      </c>
      <c r="L105" s="149">
        <v>0</v>
      </c>
      <c r="M105" s="149">
        <v>0</v>
      </c>
      <c r="N105" s="149">
        <v>0</v>
      </c>
      <c r="O105" s="149">
        <v>9783.2000000000007</v>
      </c>
      <c r="P105" s="149">
        <v>0</v>
      </c>
      <c r="Q105" s="407"/>
      <c r="R105" s="407"/>
      <c r="S105" s="23"/>
      <c r="T105" s="23"/>
      <c r="U105" s="22"/>
      <c r="V105" s="22"/>
      <c r="W105" s="22"/>
      <c r="X105" s="22"/>
      <c r="Y105" s="22"/>
      <c r="Z105" s="22"/>
      <c r="AA105" s="22"/>
      <c r="AB105" s="22"/>
      <c r="AC105" s="22"/>
      <c r="AD105" s="22"/>
      <c r="AE105" s="22"/>
    </row>
    <row r="106" spans="1:31" x14ac:dyDescent="0.3">
      <c r="A106" s="403"/>
      <c r="B106" s="525"/>
      <c r="C106" s="547"/>
      <c r="D106" s="422" t="s">
        <v>182</v>
      </c>
      <c r="E106" s="422" t="s">
        <v>182</v>
      </c>
      <c r="F106" s="138" t="s">
        <v>25</v>
      </c>
      <c r="G106" s="149">
        <f t="shared" si="27"/>
        <v>195440.40000000002</v>
      </c>
      <c r="H106" s="149">
        <f t="shared" si="27"/>
        <v>185657.2</v>
      </c>
      <c r="I106" s="149">
        <v>185657.2</v>
      </c>
      <c r="J106" s="149">
        <v>185657.2</v>
      </c>
      <c r="K106" s="149">
        <v>0</v>
      </c>
      <c r="L106" s="149">
        <v>0</v>
      </c>
      <c r="M106" s="149">
        <v>0</v>
      </c>
      <c r="N106" s="149">
        <v>0</v>
      </c>
      <c r="O106" s="149">
        <v>9783.2000000000007</v>
      </c>
      <c r="P106" s="149">
        <v>0</v>
      </c>
      <c r="Q106" s="407"/>
      <c r="R106" s="407"/>
      <c r="S106" s="23"/>
      <c r="T106" s="23"/>
      <c r="U106" s="22"/>
      <c r="V106" s="22"/>
      <c r="W106" s="22"/>
      <c r="X106" s="22"/>
      <c r="Y106" s="22"/>
      <c r="Z106" s="22"/>
      <c r="AA106" s="22"/>
      <c r="AB106" s="22"/>
      <c r="AC106" s="22"/>
      <c r="AD106" s="22"/>
      <c r="AE106" s="22"/>
    </row>
    <row r="107" spans="1:31" x14ac:dyDescent="0.3">
      <c r="A107" s="403"/>
      <c r="B107" s="525"/>
      <c r="C107" s="547"/>
      <c r="D107" s="422" t="s">
        <v>182</v>
      </c>
      <c r="E107" s="422" t="s">
        <v>182</v>
      </c>
      <c r="F107" s="138" t="s">
        <v>26</v>
      </c>
      <c r="G107" s="149">
        <f t="shared" si="27"/>
        <v>195440.40000000002</v>
      </c>
      <c r="H107" s="149">
        <f t="shared" si="27"/>
        <v>185657.2</v>
      </c>
      <c r="I107" s="149">
        <v>185657.2</v>
      </c>
      <c r="J107" s="149">
        <v>185657.2</v>
      </c>
      <c r="K107" s="149">
        <v>0</v>
      </c>
      <c r="L107" s="149">
        <v>0</v>
      </c>
      <c r="M107" s="149">
        <v>0</v>
      </c>
      <c r="N107" s="149">
        <v>0</v>
      </c>
      <c r="O107" s="149">
        <v>9783.2000000000007</v>
      </c>
      <c r="P107" s="149">
        <v>0</v>
      </c>
      <c r="Q107" s="407"/>
      <c r="R107" s="407"/>
      <c r="S107" s="23"/>
      <c r="T107" s="23"/>
      <c r="U107" s="22"/>
      <c r="V107" s="22"/>
      <c r="W107" s="22"/>
      <c r="X107" s="22"/>
      <c r="Y107" s="22"/>
      <c r="Z107" s="22"/>
      <c r="AA107" s="22"/>
      <c r="AB107" s="22"/>
      <c r="AC107" s="22"/>
      <c r="AD107" s="22"/>
      <c r="AE107" s="22"/>
    </row>
    <row r="108" spans="1:31" x14ac:dyDescent="0.3">
      <c r="A108" s="403"/>
      <c r="B108" s="525"/>
      <c r="C108" s="547"/>
      <c r="D108" s="422" t="s">
        <v>182</v>
      </c>
      <c r="E108" s="422" t="s">
        <v>182</v>
      </c>
      <c r="F108" s="138" t="s">
        <v>41</v>
      </c>
      <c r="G108" s="149">
        <f t="shared" si="27"/>
        <v>195440.40000000002</v>
      </c>
      <c r="H108" s="149">
        <f t="shared" si="27"/>
        <v>0</v>
      </c>
      <c r="I108" s="149">
        <v>185657.2</v>
      </c>
      <c r="J108" s="149">
        <v>0</v>
      </c>
      <c r="K108" s="149">
        <v>0</v>
      </c>
      <c r="L108" s="149">
        <v>0</v>
      </c>
      <c r="M108" s="149">
        <v>0</v>
      </c>
      <c r="N108" s="149">
        <v>0</v>
      </c>
      <c r="O108" s="149">
        <v>9783.2000000000007</v>
      </c>
      <c r="P108" s="149">
        <v>0</v>
      </c>
      <c r="Q108" s="407"/>
      <c r="R108" s="407"/>
      <c r="S108" s="23"/>
      <c r="T108" s="23"/>
      <c r="U108" s="22"/>
      <c r="V108" s="22"/>
      <c r="W108" s="22"/>
      <c r="X108" s="22"/>
      <c r="Y108" s="22"/>
      <c r="Z108" s="22"/>
      <c r="AA108" s="22"/>
      <c r="AB108" s="22"/>
      <c r="AC108" s="22"/>
      <c r="AD108" s="22"/>
      <c r="AE108" s="22"/>
    </row>
    <row r="109" spans="1:31" x14ac:dyDescent="0.3">
      <c r="A109" s="403"/>
      <c r="B109" s="525"/>
      <c r="C109" s="548"/>
      <c r="D109" s="422" t="s">
        <v>182</v>
      </c>
      <c r="E109" s="422" t="s">
        <v>182</v>
      </c>
      <c r="F109" s="138" t="s">
        <v>28</v>
      </c>
      <c r="G109" s="149">
        <f t="shared" si="27"/>
        <v>195440.40000000002</v>
      </c>
      <c r="H109" s="149">
        <f t="shared" si="27"/>
        <v>0</v>
      </c>
      <c r="I109" s="149">
        <v>185657.2</v>
      </c>
      <c r="J109" s="149">
        <v>0</v>
      </c>
      <c r="K109" s="149">
        <v>0</v>
      </c>
      <c r="L109" s="149">
        <v>0</v>
      </c>
      <c r="M109" s="149">
        <v>0</v>
      </c>
      <c r="N109" s="149">
        <v>0</v>
      </c>
      <c r="O109" s="149">
        <v>9783.2000000000007</v>
      </c>
      <c r="P109" s="149">
        <v>0</v>
      </c>
      <c r="Q109" s="407"/>
      <c r="R109" s="407"/>
      <c r="S109" s="23"/>
      <c r="T109" s="23"/>
      <c r="U109" s="22"/>
      <c r="V109" s="22"/>
      <c r="W109" s="22"/>
      <c r="X109" s="22"/>
      <c r="Y109" s="22"/>
      <c r="Z109" s="22"/>
      <c r="AA109" s="22"/>
      <c r="AB109" s="22"/>
      <c r="AC109" s="22"/>
      <c r="AD109" s="22"/>
      <c r="AE109" s="22"/>
    </row>
    <row r="110" spans="1:31" x14ac:dyDescent="0.3">
      <c r="A110" s="403"/>
      <c r="B110" s="407" t="s">
        <v>206</v>
      </c>
      <c r="C110" s="404"/>
      <c r="D110" s="404"/>
      <c r="E110" s="404"/>
      <c r="F110" s="138" t="s">
        <v>112</v>
      </c>
      <c r="G110" s="149">
        <f t="shared" si="27"/>
        <v>1380448.7999999998</v>
      </c>
      <c r="H110" s="149">
        <f t="shared" si="27"/>
        <v>950435.2</v>
      </c>
      <c r="I110" s="149">
        <f t="shared" ref="I110:P110" si="29">SUM(I111:I117)</f>
        <v>1311966.3999999999</v>
      </c>
      <c r="J110" s="149">
        <f t="shared" si="29"/>
        <v>940652</v>
      </c>
      <c r="K110" s="149">
        <f t="shared" si="29"/>
        <v>0</v>
      </c>
      <c r="L110" s="149">
        <f t="shared" si="29"/>
        <v>0</v>
      </c>
      <c r="M110" s="149">
        <f t="shared" si="29"/>
        <v>0</v>
      </c>
      <c r="N110" s="149">
        <f t="shared" si="29"/>
        <v>0</v>
      </c>
      <c r="O110" s="149">
        <f t="shared" si="29"/>
        <v>68482.399999999994</v>
      </c>
      <c r="P110" s="149">
        <f t="shared" si="29"/>
        <v>9783.2000000000007</v>
      </c>
      <c r="Q110" s="407"/>
      <c r="R110" s="407"/>
      <c r="S110" s="23"/>
      <c r="T110" s="23"/>
      <c r="U110" s="22"/>
      <c r="V110" s="22"/>
      <c r="W110" s="22"/>
      <c r="X110" s="22"/>
      <c r="Y110" s="22"/>
      <c r="Z110" s="22"/>
      <c r="AA110" s="22"/>
      <c r="AB110" s="22"/>
      <c r="AC110" s="22"/>
      <c r="AD110" s="22"/>
      <c r="AE110" s="22"/>
    </row>
    <row r="111" spans="1:31" x14ac:dyDescent="0.3">
      <c r="A111" s="403"/>
      <c r="B111" s="407"/>
      <c r="C111" s="405"/>
      <c r="D111" s="405"/>
      <c r="E111" s="405"/>
      <c r="F111" s="138" t="s">
        <v>22</v>
      </c>
      <c r="G111" s="149">
        <f>I111+K111+M111+O111</f>
        <v>199562.40000000002</v>
      </c>
      <c r="H111" s="149">
        <f>J111+L111+N111+P111</f>
        <v>199562.40000000002</v>
      </c>
      <c r="I111" s="149">
        <f t="shared" ref="I111:P117" si="30">I103</f>
        <v>189779.20000000001</v>
      </c>
      <c r="J111" s="149">
        <f t="shared" si="30"/>
        <v>189779.20000000001</v>
      </c>
      <c r="K111" s="149">
        <f t="shared" si="30"/>
        <v>0</v>
      </c>
      <c r="L111" s="149">
        <f t="shared" si="30"/>
        <v>0</v>
      </c>
      <c r="M111" s="149">
        <f t="shared" si="30"/>
        <v>0</v>
      </c>
      <c r="N111" s="149">
        <f t="shared" si="30"/>
        <v>0</v>
      </c>
      <c r="O111" s="149">
        <f t="shared" si="30"/>
        <v>9783.2000000000007</v>
      </c>
      <c r="P111" s="149">
        <f t="shared" si="30"/>
        <v>9783.2000000000007</v>
      </c>
      <c r="Q111" s="407"/>
      <c r="R111" s="407"/>
      <c r="S111" s="23"/>
      <c r="T111" s="23"/>
      <c r="U111" s="22"/>
      <c r="V111" s="22"/>
      <c r="W111" s="22"/>
      <c r="X111" s="22"/>
      <c r="Y111" s="22"/>
      <c r="Z111" s="22"/>
      <c r="AA111" s="22"/>
      <c r="AB111" s="22"/>
      <c r="AC111" s="22"/>
      <c r="AD111" s="22"/>
      <c r="AE111" s="22"/>
    </row>
    <row r="112" spans="1:31" x14ac:dyDescent="0.3">
      <c r="A112" s="403"/>
      <c r="B112" s="407"/>
      <c r="C112" s="405"/>
      <c r="D112" s="405"/>
      <c r="E112" s="405"/>
      <c r="F112" s="138" t="s">
        <v>23</v>
      </c>
      <c r="G112" s="149">
        <f>I112+K112+M112+O112</f>
        <v>199562.40000000002</v>
      </c>
      <c r="H112" s="149">
        <f>J112+L112+N112+P112</f>
        <v>189779.20000000001</v>
      </c>
      <c r="I112" s="149">
        <f t="shared" si="30"/>
        <v>189779.20000000001</v>
      </c>
      <c r="J112" s="149">
        <f t="shared" si="30"/>
        <v>189779.20000000001</v>
      </c>
      <c r="K112" s="149">
        <f t="shared" si="30"/>
        <v>0</v>
      </c>
      <c r="L112" s="149">
        <f t="shared" si="30"/>
        <v>0</v>
      </c>
      <c r="M112" s="149">
        <f t="shared" si="30"/>
        <v>0</v>
      </c>
      <c r="N112" s="149">
        <f t="shared" si="30"/>
        <v>0</v>
      </c>
      <c r="O112" s="149">
        <f t="shared" si="30"/>
        <v>9783.2000000000007</v>
      </c>
      <c r="P112" s="149">
        <f t="shared" si="30"/>
        <v>0</v>
      </c>
      <c r="Q112" s="407"/>
      <c r="R112" s="407"/>
      <c r="S112" s="23"/>
      <c r="T112" s="23"/>
      <c r="U112" s="22"/>
      <c r="V112" s="22"/>
      <c r="W112" s="22"/>
      <c r="X112" s="22"/>
      <c r="Y112" s="22"/>
      <c r="Z112" s="22"/>
      <c r="AA112" s="22"/>
      <c r="AB112" s="22"/>
      <c r="AC112" s="22"/>
      <c r="AD112" s="22"/>
      <c r="AE112" s="22"/>
    </row>
    <row r="113" spans="1:31" x14ac:dyDescent="0.3">
      <c r="A113" s="403"/>
      <c r="B113" s="407"/>
      <c r="C113" s="405"/>
      <c r="D113" s="405"/>
      <c r="E113" s="405"/>
      <c r="F113" s="138" t="s">
        <v>24</v>
      </c>
      <c r="G113" s="149">
        <f t="shared" si="27"/>
        <v>199562.40000000002</v>
      </c>
      <c r="H113" s="149">
        <f t="shared" si="27"/>
        <v>189779.20000000001</v>
      </c>
      <c r="I113" s="149">
        <f t="shared" si="30"/>
        <v>189779.20000000001</v>
      </c>
      <c r="J113" s="149">
        <f t="shared" si="30"/>
        <v>189779.20000000001</v>
      </c>
      <c r="K113" s="149">
        <f t="shared" si="30"/>
        <v>0</v>
      </c>
      <c r="L113" s="149">
        <f t="shared" si="30"/>
        <v>0</v>
      </c>
      <c r="M113" s="149">
        <f t="shared" si="30"/>
        <v>0</v>
      </c>
      <c r="N113" s="149">
        <f t="shared" si="30"/>
        <v>0</v>
      </c>
      <c r="O113" s="149">
        <f t="shared" si="30"/>
        <v>9783.2000000000007</v>
      </c>
      <c r="P113" s="149">
        <f t="shared" si="30"/>
        <v>0</v>
      </c>
      <c r="Q113" s="407"/>
      <c r="R113" s="407"/>
      <c r="S113" s="23"/>
      <c r="T113" s="23"/>
      <c r="U113" s="22"/>
      <c r="V113" s="22"/>
      <c r="W113" s="22"/>
      <c r="X113" s="22"/>
      <c r="Y113" s="22"/>
      <c r="Z113" s="22"/>
      <c r="AA113" s="22"/>
      <c r="AB113" s="22"/>
      <c r="AC113" s="22"/>
      <c r="AD113" s="22"/>
      <c r="AE113" s="22"/>
    </row>
    <row r="114" spans="1:31" x14ac:dyDescent="0.3">
      <c r="A114" s="403"/>
      <c r="B114" s="407"/>
      <c r="C114" s="405"/>
      <c r="D114" s="405"/>
      <c r="E114" s="405"/>
      <c r="F114" s="138" t="s">
        <v>25</v>
      </c>
      <c r="G114" s="149">
        <f t="shared" si="27"/>
        <v>195440.40000000002</v>
      </c>
      <c r="H114" s="149">
        <f t="shared" si="27"/>
        <v>185657.2</v>
      </c>
      <c r="I114" s="149">
        <f t="shared" si="30"/>
        <v>185657.2</v>
      </c>
      <c r="J114" s="149">
        <f t="shared" si="30"/>
        <v>185657.2</v>
      </c>
      <c r="K114" s="149">
        <f t="shared" si="30"/>
        <v>0</v>
      </c>
      <c r="L114" s="149">
        <f t="shared" si="30"/>
        <v>0</v>
      </c>
      <c r="M114" s="149">
        <f t="shared" si="30"/>
        <v>0</v>
      </c>
      <c r="N114" s="149">
        <f t="shared" si="30"/>
        <v>0</v>
      </c>
      <c r="O114" s="149">
        <f t="shared" si="30"/>
        <v>9783.2000000000007</v>
      </c>
      <c r="P114" s="149">
        <f t="shared" si="30"/>
        <v>0</v>
      </c>
      <c r="Q114" s="407"/>
      <c r="R114" s="407"/>
      <c r="S114" s="23"/>
      <c r="T114" s="23"/>
      <c r="U114" s="22"/>
      <c r="V114" s="22"/>
      <c r="W114" s="22"/>
      <c r="X114" s="22"/>
      <c r="Y114" s="22"/>
      <c r="Z114" s="22"/>
      <c r="AA114" s="22"/>
      <c r="AB114" s="22"/>
      <c r="AC114" s="22"/>
      <c r="AD114" s="22"/>
      <c r="AE114" s="22"/>
    </row>
    <row r="115" spans="1:31" x14ac:dyDescent="0.3">
      <c r="A115" s="403"/>
      <c r="B115" s="407"/>
      <c r="C115" s="405"/>
      <c r="D115" s="405"/>
      <c r="E115" s="405"/>
      <c r="F115" s="138" t="s">
        <v>26</v>
      </c>
      <c r="G115" s="149">
        <f t="shared" si="27"/>
        <v>195440.40000000002</v>
      </c>
      <c r="H115" s="149">
        <f t="shared" si="27"/>
        <v>185657.2</v>
      </c>
      <c r="I115" s="149">
        <f t="shared" si="30"/>
        <v>185657.2</v>
      </c>
      <c r="J115" s="149">
        <f t="shared" si="30"/>
        <v>185657.2</v>
      </c>
      <c r="K115" s="149">
        <f t="shared" si="30"/>
        <v>0</v>
      </c>
      <c r="L115" s="149">
        <f t="shared" si="30"/>
        <v>0</v>
      </c>
      <c r="M115" s="149">
        <f t="shared" si="30"/>
        <v>0</v>
      </c>
      <c r="N115" s="149">
        <f t="shared" si="30"/>
        <v>0</v>
      </c>
      <c r="O115" s="149">
        <f t="shared" si="30"/>
        <v>9783.2000000000007</v>
      </c>
      <c r="P115" s="149">
        <f t="shared" si="30"/>
        <v>0</v>
      </c>
      <c r="Q115" s="407"/>
      <c r="R115" s="407"/>
      <c r="S115" s="23"/>
      <c r="T115" s="23"/>
      <c r="U115" s="22"/>
      <c r="V115" s="22"/>
      <c r="W115" s="22"/>
      <c r="X115" s="22"/>
      <c r="Y115" s="22"/>
      <c r="Z115" s="22"/>
      <c r="AA115" s="22"/>
      <c r="AB115" s="22"/>
      <c r="AC115" s="22"/>
      <c r="AD115" s="22"/>
      <c r="AE115" s="22"/>
    </row>
    <row r="116" spans="1:31" x14ac:dyDescent="0.3">
      <c r="A116" s="403"/>
      <c r="B116" s="407"/>
      <c r="C116" s="405"/>
      <c r="D116" s="405"/>
      <c r="E116" s="405"/>
      <c r="F116" s="138" t="s">
        <v>41</v>
      </c>
      <c r="G116" s="149">
        <f t="shared" si="27"/>
        <v>195440.40000000002</v>
      </c>
      <c r="H116" s="149">
        <f t="shared" si="27"/>
        <v>0</v>
      </c>
      <c r="I116" s="149">
        <f t="shared" si="30"/>
        <v>185657.2</v>
      </c>
      <c r="J116" s="149">
        <f t="shared" si="30"/>
        <v>0</v>
      </c>
      <c r="K116" s="149">
        <f t="shared" si="30"/>
        <v>0</v>
      </c>
      <c r="L116" s="149">
        <f t="shared" si="30"/>
        <v>0</v>
      </c>
      <c r="M116" s="149">
        <f t="shared" si="30"/>
        <v>0</v>
      </c>
      <c r="N116" s="149">
        <f t="shared" si="30"/>
        <v>0</v>
      </c>
      <c r="O116" s="149">
        <f t="shared" si="30"/>
        <v>9783.2000000000007</v>
      </c>
      <c r="P116" s="149">
        <f t="shared" si="30"/>
        <v>0</v>
      </c>
      <c r="Q116" s="407"/>
      <c r="R116" s="407"/>
      <c r="S116" s="23"/>
      <c r="T116" s="23"/>
      <c r="U116" s="22"/>
      <c r="V116" s="22"/>
      <c r="W116" s="22"/>
      <c r="X116" s="22"/>
      <c r="Y116" s="22"/>
      <c r="Z116" s="22"/>
      <c r="AA116" s="22"/>
      <c r="AB116" s="22"/>
      <c r="AC116" s="22"/>
      <c r="AD116" s="22"/>
      <c r="AE116" s="22"/>
    </row>
    <row r="117" spans="1:31" x14ac:dyDescent="0.3">
      <c r="A117" s="403"/>
      <c r="B117" s="407"/>
      <c r="C117" s="405"/>
      <c r="D117" s="405"/>
      <c r="E117" s="405"/>
      <c r="F117" s="138" t="s">
        <v>28</v>
      </c>
      <c r="G117" s="149">
        <f t="shared" si="27"/>
        <v>195440.40000000002</v>
      </c>
      <c r="H117" s="149">
        <f t="shared" si="27"/>
        <v>0</v>
      </c>
      <c r="I117" s="149">
        <f t="shared" si="30"/>
        <v>185657.2</v>
      </c>
      <c r="J117" s="149">
        <f t="shared" si="30"/>
        <v>0</v>
      </c>
      <c r="K117" s="149">
        <f t="shared" si="30"/>
        <v>0</v>
      </c>
      <c r="L117" s="149">
        <f t="shared" si="30"/>
        <v>0</v>
      </c>
      <c r="M117" s="149">
        <f t="shared" si="30"/>
        <v>0</v>
      </c>
      <c r="N117" s="149">
        <f t="shared" si="30"/>
        <v>0</v>
      </c>
      <c r="O117" s="149">
        <f t="shared" si="30"/>
        <v>9783.2000000000007</v>
      </c>
      <c r="P117" s="149">
        <f t="shared" si="30"/>
        <v>0</v>
      </c>
      <c r="Q117" s="407"/>
      <c r="R117" s="407"/>
      <c r="S117" s="23"/>
      <c r="T117" s="23"/>
      <c r="U117" s="22"/>
      <c r="V117" s="22"/>
      <c r="W117" s="22"/>
      <c r="X117" s="22"/>
      <c r="Y117" s="22"/>
      <c r="Z117" s="22"/>
      <c r="AA117" s="22"/>
      <c r="AB117" s="22"/>
      <c r="AC117" s="22"/>
      <c r="AD117" s="22"/>
      <c r="AE117" s="22"/>
    </row>
    <row r="118" spans="1:31" x14ac:dyDescent="0.3">
      <c r="A118" s="407"/>
      <c r="B118" s="407" t="s">
        <v>287</v>
      </c>
      <c r="C118" s="404"/>
      <c r="D118" s="404"/>
      <c r="E118" s="404"/>
      <c r="F118" s="138" t="s">
        <v>112</v>
      </c>
      <c r="G118" s="149">
        <f>I118+K118+M118+O118</f>
        <v>1890442.7999999998</v>
      </c>
      <c r="H118" s="149">
        <f t="shared" ref="H118:H125" si="31">J118+L118+N118+P118</f>
        <v>1255306.3</v>
      </c>
      <c r="I118" s="149">
        <f t="shared" ref="I118:P118" si="32">SUM(I119:I125)</f>
        <v>1806407.0999999999</v>
      </c>
      <c r="J118" s="149">
        <f t="shared" si="32"/>
        <v>1243301.2</v>
      </c>
      <c r="K118" s="149">
        <f t="shared" si="32"/>
        <v>0</v>
      </c>
      <c r="L118" s="149">
        <f t="shared" si="32"/>
        <v>0</v>
      </c>
      <c r="M118" s="149">
        <f t="shared" si="32"/>
        <v>0</v>
      </c>
      <c r="N118" s="149">
        <f t="shared" si="32"/>
        <v>0</v>
      </c>
      <c r="O118" s="149">
        <f t="shared" si="32"/>
        <v>84035.700000000012</v>
      </c>
      <c r="P118" s="149">
        <f t="shared" si="32"/>
        <v>12005.1</v>
      </c>
      <c r="Q118" s="407"/>
      <c r="R118" s="407"/>
      <c r="S118" s="23"/>
      <c r="T118" s="23"/>
      <c r="U118" s="22"/>
      <c r="V118" s="22"/>
      <c r="W118" s="22"/>
      <c r="X118" s="22"/>
      <c r="Y118" s="22"/>
      <c r="Z118" s="22"/>
      <c r="AA118" s="22"/>
      <c r="AB118" s="22"/>
      <c r="AC118" s="22"/>
      <c r="AD118" s="22"/>
      <c r="AE118" s="22"/>
    </row>
    <row r="119" spans="1:31" x14ac:dyDescent="0.3">
      <c r="A119" s="407"/>
      <c r="B119" s="407"/>
      <c r="C119" s="405"/>
      <c r="D119" s="405"/>
      <c r="E119" s="405"/>
      <c r="F119" s="138" t="s">
        <v>22</v>
      </c>
      <c r="G119" s="149">
        <f t="shared" ref="G119:G125" si="33">I119+K119+M119+O119</f>
        <v>279449.2</v>
      </c>
      <c r="H119" s="149">
        <f t="shared" si="31"/>
        <v>272071.10000000003</v>
      </c>
      <c r="I119" s="149">
        <f>I12+I20</f>
        <v>267444.10000000003</v>
      </c>
      <c r="J119" s="149">
        <f t="shared" ref="J119:P120" si="34">J12+J20</f>
        <v>260066.00000000003</v>
      </c>
      <c r="K119" s="149">
        <f t="shared" si="34"/>
        <v>0</v>
      </c>
      <c r="L119" s="149">
        <f t="shared" si="34"/>
        <v>0</v>
      </c>
      <c r="M119" s="149">
        <f t="shared" si="34"/>
        <v>0</v>
      </c>
      <c r="N119" s="149">
        <f t="shared" si="34"/>
        <v>0</v>
      </c>
      <c r="O119" s="149">
        <f t="shared" si="34"/>
        <v>12005.1</v>
      </c>
      <c r="P119" s="149">
        <f t="shared" si="34"/>
        <v>12005.1</v>
      </c>
      <c r="Q119" s="407"/>
      <c r="R119" s="407"/>
      <c r="S119" s="23"/>
      <c r="T119" s="23"/>
      <c r="U119" s="22"/>
      <c r="V119" s="22"/>
      <c r="W119" s="22"/>
      <c r="X119" s="22"/>
      <c r="Y119" s="22"/>
      <c r="Z119" s="22"/>
      <c r="AA119" s="22"/>
      <c r="AB119" s="22"/>
      <c r="AC119" s="22"/>
      <c r="AD119" s="22"/>
      <c r="AE119" s="22"/>
    </row>
    <row r="120" spans="1:31" x14ac:dyDescent="0.3">
      <c r="A120" s="407"/>
      <c r="B120" s="407"/>
      <c r="C120" s="405"/>
      <c r="D120" s="405"/>
      <c r="E120" s="405"/>
      <c r="F120" s="138" t="s">
        <v>23</v>
      </c>
      <c r="G120" s="149">
        <f t="shared" si="33"/>
        <v>279449.2</v>
      </c>
      <c r="H120" s="149">
        <f t="shared" si="31"/>
        <v>260066.00000000003</v>
      </c>
      <c r="I120" s="149">
        <f>I13+I21</f>
        <v>267444.10000000003</v>
      </c>
      <c r="J120" s="149">
        <f t="shared" si="34"/>
        <v>260066.00000000003</v>
      </c>
      <c r="K120" s="149">
        <f t="shared" si="34"/>
        <v>0</v>
      </c>
      <c r="L120" s="149">
        <f t="shared" si="34"/>
        <v>0</v>
      </c>
      <c r="M120" s="149">
        <f t="shared" si="34"/>
        <v>0</v>
      </c>
      <c r="N120" s="149">
        <f t="shared" si="34"/>
        <v>0</v>
      </c>
      <c r="O120" s="149">
        <f t="shared" si="34"/>
        <v>12005.1</v>
      </c>
      <c r="P120" s="149">
        <f t="shared" si="34"/>
        <v>0</v>
      </c>
      <c r="Q120" s="407"/>
      <c r="R120" s="407"/>
      <c r="S120" s="23"/>
      <c r="T120" s="23"/>
      <c r="U120" s="22"/>
      <c r="V120" s="22"/>
      <c r="W120" s="22"/>
      <c r="X120" s="22"/>
      <c r="Y120" s="22"/>
      <c r="Z120" s="22"/>
      <c r="AA120" s="22"/>
      <c r="AB120" s="22"/>
      <c r="AC120" s="22"/>
      <c r="AD120" s="22"/>
      <c r="AE120" s="22"/>
    </row>
    <row r="121" spans="1:31" x14ac:dyDescent="0.3">
      <c r="A121" s="407"/>
      <c r="B121" s="407"/>
      <c r="C121" s="405"/>
      <c r="D121" s="405"/>
      <c r="E121" s="405"/>
      <c r="F121" s="138" t="s">
        <v>24</v>
      </c>
      <c r="G121" s="149">
        <f t="shared" si="33"/>
        <v>279449.19999999995</v>
      </c>
      <c r="H121" s="149">
        <f t="shared" si="31"/>
        <v>260066</v>
      </c>
      <c r="I121" s="149">
        <f t="shared" ref="I121:P125" si="35">I71+I96+I113</f>
        <v>267444.09999999998</v>
      </c>
      <c r="J121" s="149">
        <f t="shared" si="35"/>
        <v>260066</v>
      </c>
      <c r="K121" s="149">
        <f t="shared" si="35"/>
        <v>0</v>
      </c>
      <c r="L121" s="149">
        <f t="shared" si="35"/>
        <v>0</v>
      </c>
      <c r="M121" s="149">
        <f t="shared" si="35"/>
        <v>0</v>
      </c>
      <c r="N121" s="149">
        <f t="shared" si="35"/>
        <v>0</v>
      </c>
      <c r="O121" s="149">
        <f t="shared" si="35"/>
        <v>12005.1</v>
      </c>
      <c r="P121" s="149">
        <f t="shared" si="35"/>
        <v>0</v>
      </c>
      <c r="Q121" s="407"/>
      <c r="R121" s="407"/>
      <c r="S121" s="23"/>
      <c r="T121" s="23"/>
      <c r="U121" s="22"/>
      <c r="V121" s="22"/>
      <c r="W121" s="22"/>
      <c r="X121" s="22"/>
      <c r="Y121" s="22"/>
      <c r="Z121" s="22"/>
      <c r="AA121" s="22"/>
      <c r="AB121" s="22"/>
      <c r="AC121" s="22"/>
      <c r="AD121" s="22"/>
      <c r="AE121" s="22"/>
    </row>
    <row r="122" spans="1:31" x14ac:dyDescent="0.3">
      <c r="A122" s="407"/>
      <c r="B122" s="407"/>
      <c r="C122" s="405"/>
      <c r="D122" s="405"/>
      <c r="E122" s="405"/>
      <c r="F122" s="138" t="s">
        <v>25</v>
      </c>
      <c r="G122" s="149">
        <f t="shared" si="33"/>
        <v>263023.8</v>
      </c>
      <c r="H122" s="149">
        <f t="shared" si="31"/>
        <v>231551.6</v>
      </c>
      <c r="I122" s="149">
        <f t="shared" si="35"/>
        <v>251018.7</v>
      </c>
      <c r="J122" s="149">
        <f t="shared" si="35"/>
        <v>231551.6</v>
      </c>
      <c r="K122" s="149">
        <f t="shared" si="35"/>
        <v>0</v>
      </c>
      <c r="L122" s="149">
        <f t="shared" si="35"/>
        <v>0</v>
      </c>
      <c r="M122" s="149">
        <f t="shared" si="35"/>
        <v>0</v>
      </c>
      <c r="N122" s="149">
        <f t="shared" si="35"/>
        <v>0</v>
      </c>
      <c r="O122" s="149">
        <f t="shared" si="35"/>
        <v>12005.1</v>
      </c>
      <c r="P122" s="149">
        <f t="shared" si="35"/>
        <v>0</v>
      </c>
      <c r="Q122" s="407"/>
      <c r="R122" s="407"/>
      <c r="S122" s="23"/>
      <c r="T122" s="23"/>
      <c r="U122" s="22"/>
      <c r="V122" s="22"/>
      <c r="W122" s="22"/>
      <c r="X122" s="22"/>
      <c r="Y122" s="22"/>
      <c r="Z122" s="22"/>
      <c r="AA122" s="22"/>
      <c r="AB122" s="22"/>
      <c r="AC122" s="22"/>
      <c r="AD122" s="22"/>
      <c r="AE122" s="22"/>
    </row>
    <row r="123" spans="1:31" x14ac:dyDescent="0.3">
      <c r="A123" s="407"/>
      <c r="B123" s="407"/>
      <c r="C123" s="405"/>
      <c r="D123" s="405"/>
      <c r="E123" s="405"/>
      <c r="F123" s="138" t="s">
        <v>26</v>
      </c>
      <c r="G123" s="149">
        <f t="shared" si="33"/>
        <v>263023.8</v>
      </c>
      <c r="H123" s="149">
        <f t="shared" si="31"/>
        <v>231551.6</v>
      </c>
      <c r="I123" s="149">
        <f t="shared" si="35"/>
        <v>251018.7</v>
      </c>
      <c r="J123" s="149">
        <f t="shared" si="35"/>
        <v>231551.6</v>
      </c>
      <c r="K123" s="149">
        <f t="shared" si="35"/>
        <v>0</v>
      </c>
      <c r="L123" s="149">
        <f t="shared" si="35"/>
        <v>0</v>
      </c>
      <c r="M123" s="149">
        <f t="shared" si="35"/>
        <v>0</v>
      </c>
      <c r="N123" s="149">
        <f t="shared" si="35"/>
        <v>0</v>
      </c>
      <c r="O123" s="149">
        <f t="shared" si="35"/>
        <v>12005.1</v>
      </c>
      <c r="P123" s="149">
        <f t="shared" si="35"/>
        <v>0</v>
      </c>
      <c r="Q123" s="407"/>
      <c r="R123" s="407"/>
      <c r="S123" s="23"/>
      <c r="T123" s="23"/>
      <c r="U123" s="22"/>
      <c r="V123" s="22"/>
      <c r="W123" s="22"/>
      <c r="X123" s="22"/>
      <c r="Y123" s="22"/>
      <c r="Z123" s="22"/>
      <c r="AA123" s="22"/>
      <c r="AB123" s="22"/>
      <c r="AC123" s="22"/>
      <c r="AD123" s="22"/>
      <c r="AE123" s="22"/>
    </row>
    <row r="124" spans="1:31" x14ac:dyDescent="0.3">
      <c r="A124" s="407"/>
      <c r="B124" s="407"/>
      <c r="C124" s="405"/>
      <c r="D124" s="405"/>
      <c r="E124" s="405"/>
      <c r="F124" s="138" t="s">
        <v>41</v>
      </c>
      <c r="G124" s="149">
        <f t="shared" si="33"/>
        <v>263023.8</v>
      </c>
      <c r="H124" s="149">
        <f t="shared" si="31"/>
        <v>0</v>
      </c>
      <c r="I124" s="149">
        <f t="shared" si="35"/>
        <v>251018.7</v>
      </c>
      <c r="J124" s="149">
        <f t="shared" si="35"/>
        <v>0</v>
      </c>
      <c r="K124" s="149">
        <f t="shared" si="35"/>
        <v>0</v>
      </c>
      <c r="L124" s="149">
        <f t="shared" si="35"/>
        <v>0</v>
      </c>
      <c r="M124" s="149">
        <f t="shared" si="35"/>
        <v>0</v>
      </c>
      <c r="N124" s="149">
        <f t="shared" si="35"/>
        <v>0</v>
      </c>
      <c r="O124" s="149">
        <f t="shared" si="35"/>
        <v>12005.1</v>
      </c>
      <c r="P124" s="149">
        <f t="shared" si="35"/>
        <v>0</v>
      </c>
      <c r="Q124" s="407"/>
      <c r="R124" s="407"/>
      <c r="S124" s="23"/>
      <c r="T124" s="23"/>
      <c r="U124" s="22"/>
      <c r="V124" s="22"/>
      <c r="W124" s="22"/>
      <c r="X124" s="22"/>
      <c r="Y124" s="22"/>
      <c r="Z124" s="22"/>
      <c r="AA124" s="22"/>
      <c r="AB124" s="22"/>
      <c r="AC124" s="22"/>
      <c r="AD124" s="22"/>
      <c r="AE124" s="22"/>
    </row>
    <row r="125" spans="1:31" x14ac:dyDescent="0.3">
      <c r="A125" s="407"/>
      <c r="B125" s="407"/>
      <c r="C125" s="405"/>
      <c r="D125" s="405"/>
      <c r="E125" s="405"/>
      <c r="F125" s="138" t="s">
        <v>28</v>
      </c>
      <c r="G125" s="149">
        <f t="shared" si="33"/>
        <v>263023.8</v>
      </c>
      <c r="H125" s="149">
        <f t="shared" si="31"/>
        <v>0</v>
      </c>
      <c r="I125" s="149">
        <f t="shared" si="35"/>
        <v>251018.7</v>
      </c>
      <c r="J125" s="149">
        <f t="shared" si="35"/>
        <v>0</v>
      </c>
      <c r="K125" s="149">
        <f t="shared" si="35"/>
        <v>0</v>
      </c>
      <c r="L125" s="149">
        <f t="shared" si="35"/>
        <v>0</v>
      </c>
      <c r="M125" s="149">
        <f t="shared" si="35"/>
        <v>0</v>
      </c>
      <c r="N125" s="149">
        <f t="shared" si="35"/>
        <v>0</v>
      </c>
      <c r="O125" s="149">
        <f t="shared" si="35"/>
        <v>12005.1</v>
      </c>
      <c r="P125" s="149">
        <f t="shared" si="35"/>
        <v>0</v>
      </c>
      <c r="Q125" s="407"/>
      <c r="R125" s="407"/>
      <c r="S125" s="23"/>
      <c r="T125" s="23"/>
      <c r="U125" s="22"/>
      <c r="V125" s="22"/>
      <c r="W125" s="22"/>
      <c r="X125" s="22"/>
      <c r="Y125" s="22"/>
      <c r="Z125" s="22"/>
      <c r="AA125" s="22"/>
      <c r="AB125" s="22"/>
      <c r="AC125" s="22"/>
      <c r="AD125" s="22"/>
      <c r="AE125" s="22"/>
    </row>
    <row r="126" spans="1:31" x14ac:dyDescent="0.3">
      <c r="G126" s="22"/>
      <c r="H126" s="22"/>
      <c r="I126" s="22"/>
      <c r="J126" s="22"/>
      <c r="K126" s="22"/>
      <c r="L126" s="22"/>
      <c r="M126" s="22"/>
      <c r="N126" s="22"/>
      <c r="O126" s="22"/>
      <c r="P126" s="22"/>
    </row>
    <row r="127" spans="1:31" x14ac:dyDescent="0.3">
      <c r="G127" s="22"/>
      <c r="H127" s="22"/>
      <c r="I127" s="22"/>
      <c r="J127" s="22"/>
      <c r="K127" s="22"/>
      <c r="L127" s="22"/>
      <c r="M127" s="22"/>
      <c r="N127" s="22"/>
      <c r="O127" s="22"/>
      <c r="P127" s="22"/>
      <c r="S127" s="21"/>
      <c r="T127" s="21"/>
    </row>
    <row r="128" spans="1:31" x14ac:dyDescent="0.3">
      <c r="G128" s="22"/>
      <c r="H128" s="22"/>
      <c r="I128" s="22"/>
      <c r="J128" s="22"/>
      <c r="K128" s="22"/>
      <c r="L128" s="22"/>
      <c r="M128" s="22"/>
      <c r="N128" s="22"/>
      <c r="O128" s="22"/>
      <c r="P128" s="22"/>
      <c r="S128" s="21"/>
      <c r="T128" s="21"/>
    </row>
    <row r="129" spans="7:20" x14ac:dyDescent="0.3">
      <c r="G129" s="22"/>
      <c r="H129" s="22"/>
      <c r="I129" s="22"/>
      <c r="J129" s="22"/>
      <c r="K129" s="22"/>
      <c r="L129" s="22"/>
      <c r="M129" s="22"/>
      <c r="N129" s="22"/>
      <c r="O129" s="22"/>
      <c r="P129" s="22"/>
      <c r="S129" s="21"/>
      <c r="T129" s="21"/>
    </row>
    <row r="130" spans="7:20" x14ac:dyDescent="0.3">
      <c r="G130" s="22"/>
      <c r="H130" s="22"/>
      <c r="I130" s="22"/>
      <c r="J130" s="22"/>
      <c r="K130" s="22"/>
      <c r="L130" s="22"/>
      <c r="M130" s="22"/>
      <c r="N130" s="22"/>
      <c r="O130" s="22"/>
      <c r="P130" s="22"/>
      <c r="S130" s="21"/>
      <c r="T130" s="21"/>
    </row>
    <row r="131" spans="7:20" x14ac:dyDescent="0.3">
      <c r="G131" s="22"/>
      <c r="H131" s="22"/>
      <c r="I131" s="22"/>
      <c r="J131" s="22"/>
      <c r="K131" s="22"/>
      <c r="L131" s="22"/>
      <c r="M131" s="22"/>
      <c r="N131" s="22"/>
      <c r="O131" s="22"/>
      <c r="P131" s="22"/>
      <c r="S131" s="21"/>
      <c r="T131" s="21"/>
    </row>
    <row r="132" spans="7:20" x14ac:dyDescent="0.3">
      <c r="G132" s="22"/>
      <c r="H132" s="22"/>
      <c r="I132" s="22"/>
      <c r="J132" s="22"/>
      <c r="K132" s="22"/>
      <c r="L132" s="22"/>
      <c r="M132" s="22"/>
      <c r="N132" s="22"/>
      <c r="O132" s="22"/>
      <c r="P132" s="22"/>
      <c r="S132" s="21"/>
      <c r="T132" s="21"/>
    </row>
    <row r="133" spans="7:20" x14ac:dyDescent="0.3">
      <c r="G133" s="22"/>
      <c r="H133" s="22"/>
      <c r="I133" s="22"/>
      <c r="J133" s="22"/>
      <c r="K133" s="22"/>
      <c r="L133" s="22"/>
      <c r="M133" s="22"/>
      <c r="N133" s="22"/>
      <c r="O133" s="22"/>
      <c r="P133" s="22"/>
      <c r="S133" s="21"/>
      <c r="T133" s="21"/>
    </row>
    <row r="134" spans="7:20" x14ac:dyDescent="0.3">
      <c r="G134" s="22"/>
      <c r="H134" s="22"/>
      <c r="I134" s="22"/>
      <c r="J134" s="22"/>
      <c r="K134" s="22"/>
      <c r="L134" s="22"/>
      <c r="M134" s="22"/>
      <c r="N134" s="22"/>
      <c r="O134" s="22"/>
      <c r="P134" s="22"/>
      <c r="S134" s="21"/>
      <c r="T134" s="21"/>
    </row>
    <row r="135" spans="7:20" x14ac:dyDescent="0.3">
      <c r="G135" s="22"/>
      <c r="H135" s="22"/>
      <c r="I135" s="22"/>
      <c r="J135" s="22"/>
      <c r="K135" s="22"/>
      <c r="L135" s="22"/>
      <c r="M135" s="22"/>
      <c r="N135" s="22"/>
      <c r="O135" s="22"/>
      <c r="P135" s="22"/>
      <c r="S135" s="21"/>
      <c r="T135" s="21"/>
    </row>
    <row r="136" spans="7:20" x14ac:dyDescent="0.3">
      <c r="G136" s="22"/>
      <c r="H136" s="22"/>
      <c r="I136" s="22"/>
      <c r="J136" s="22"/>
      <c r="K136" s="22"/>
      <c r="L136" s="22"/>
      <c r="M136" s="22"/>
      <c r="N136" s="22"/>
      <c r="O136" s="22"/>
      <c r="P136" s="22"/>
      <c r="S136" s="21"/>
      <c r="T136" s="21"/>
    </row>
    <row r="137" spans="7:20" x14ac:dyDescent="0.3">
      <c r="G137" s="22"/>
      <c r="H137" s="22"/>
      <c r="I137" s="22"/>
      <c r="J137" s="22"/>
      <c r="K137" s="22"/>
      <c r="L137" s="22"/>
      <c r="M137" s="22"/>
      <c r="N137" s="22"/>
      <c r="O137" s="22"/>
      <c r="P137" s="22"/>
      <c r="S137" s="21"/>
      <c r="T137" s="21"/>
    </row>
    <row r="138" spans="7:20" x14ac:dyDescent="0.3">
      <c r="G138" s="22"/>
      <c r="H138" s="22"/>
      <c r="I138" s="22"/>
      <c r="J138" s="22"/>
      <c r="K138" s="22"/>
      <c r="L138" s="22"/>
      <c r="M138" s="22"/>
      <c r="N138" s="22"/>
      <c r="O138" s="22"/>
      <c r="P138" s="22"/>
    </row>
    <row r="140" spans="7:20" ht="15.75" customHeight="1" x14ac:dyDescent="0.3"/>
    <row r="141" spans="7:20" ht="15.75" customHeight="1" x14ac:dyDescent="0.3"/>
    <row r="142" spans="7:20" ht="15.75" customHeight="1" x14ac:dyDescent="0.3"/>
    <row r="143" spans="7:20" ht="15.75" customHeight="1" x14ac:dyDescent="0.3"/>
    <row r="144" spans="7:20" ht="15.75" customHeight="1" x14ac:dyDescent="0.3"/>
    <row r="145" ht="15.75" customHeight="1" x14ac:dyDescent="0.3"/>
    <row r="146" ht="15.75" customHeight="1" x14ac:dyDescent="0.3"/>
    <row r="147" ht="30" customHeight="1" x14ac:dyDescent="0.3"/>
    <row r="148" ht="15.75" customHeight="1" x14ac:dyDescent="0.3"/>
    <row r="149" ht="15.75" customHeight="1" x14ac:dyDescent="0.3"/>
    <row r="150" ht="15.75" customHeight="1" x14ac:dyDescent="0.3"/>
  </sheetData>
  <mergeCells count="105">
    <mergeCell ref="A118:A125"/>
    <mergeCell ref="B118:B125"/>
    <mergeCell ref="C118:C125"/>
    <mergeCell ref="D118:D125"/>
    <mergeCell ref="E118:E125"/>
    <mergeCell ref="Q118:R125"/>
    <mergeCell ref="A110:A117"/>
    <mergeCell ref="B110:B117"/>
    <mergeCell ref="C110:C117"/>
    <mergeCell ref="D110:D117"/>
    <mergeCell ref="E110:E117"/>
    <mergeCell ref="Q110:R117"/>
    <mergeCell ref="B101:R101"/>
    <mergeCell ref="A102:A109"/>
    <mergeCell ref="B102:B109"/>
    <mergeCell ref="C102:C109"/>
    <mergeCell ref="D102:D109"/>
    <mergeCell ref="E102:E109"/>
    <mergeCell ref="Q102:R109"/>
    <mergeCell ref="A93:A100"/>
    <mergeCell ref="B93:B100"/>
    <mergeCell ref="C93:C100"/>
    <mergeCell ref="D93:D100"/>
    <mergeCell ref="E93:E100"/>
    <mergeCell ref="Q93:R100"/>
    <mergeCell ref="A85:A92"/>
    <mergeCell ref="B85:B92"/>
    <mergeCell ref="C85:C92"/>
    <mergeCell ref="D85:D92"/>
    <mergeCell ref="E85:E92"/>
    <mergeCell ref="Q85:R92"/>
    <mergeCell ref="B76:R76"/>
    <mergeCell ref="A77:A84"/>
    <mergeCell ref="B77:B84"/>
    <mergeCell ref="C77:C84"/>
    <mergeCell ref="D77:D84"/>
    <mergeCell ref="E77:E84"/>
    <mergeCell ref="Q77:R84"/>
    <mergeCell ref="A68:A75"/>
    <mergeCell ref="B68:B75"/>
    <mergeCell ref="C68:C75"/>
    <mergeCell ref="D68:D75"/>
    <mergeCell ref="E68:E75"/>
    <mergeCell ref="Q68:R75"/>
    <mergeCell ref="A60:A67"/>
    <mergeCell ref="B60:B67"/>
    <mergeCell ref="C60:C67"/>
    <mergeCell ref="D60:D67"/>
    <mergeCell ref="E60:E67"/>
    <mergeCell ref="Q60:R67"/>
    <mergeCell ref="A52:A59"/>
    <mergeCell ref="B52:B59"/>
    <mergeCell ref="C52:C59"/>
    <mergeCell ref="D52:D59"/>
    <mergeCell ref="E52:E59"/>
    <mergeCell ref="Q52:R59"/>
    <mergeCell ref="A44:A51"/>
    <mergeCell ref="B44:B51"/>
    <mergeCell ref="C44:C51"/>
    <mergeCell ref="D44:D51"/>
    <mergeCell ref="E44:E51"/>
    <mergeCell ref="Q44:R51"/>
    <mergeCell ref="A36:A43"/>
    <mergeCell ref="B36:B43"/>
    <mergeCell ref="C36:C43"/>
    <mergeCell ref="D36:D43"/>
    <mergeCell ref="E36:E43"/>
    <mergeCell ref="Q36:R43"/>
    <mergeCell ref="B27:R27"/>
    <mergeCell ref="A28:A35"/>
    <mergeCell ref="B28:B35"/>
    <mergeCell ref="C28:C35"/>
    <mergeCell ref="D28:D35"/>
    <mergeCell ref="E28:E35"/>
    <mergeCell ref="Q28:R35"/>
    <mergeCell ref="A19:A26"/>
    <mergeCell ref="B19:B26"/>
    <mergeCell ref="C19:C26"/>
    <mergeCell ref="D19:D26"/>
    <mergeCell ref="E19:E26"/>
    <mergeCell ref="Q19:R26"/>
    <mergeCell ref="Q9:R9"/>
    <mergeCell ref="B10:R10"/>
    <mergeCell ref="A11:A18"/>
    <mergeCell ref="B11:B18"/>
    <mergeCell ref="C11:C18"/>
    <mergeCell ref="D11:D18"/>
    <mergeCell ref="E11:E18"/>
    <mergeCell ref="Q11:R18"/>
    <mergeCell ref="I6:P6"/>
    <mergeCell ref="Q6:R8"/>
    <mergeCell ref="I7:J7"/>
    <mergeCell ref="K7:L7"/>
    <mergeCell ref="M7:N7"/>
    <mergeCell ref="O7:P7"/>
    <mergeCell ref="N2:R2"/>
    <mergeCell ref="A3:R3"/>
    <mergeCell ref="A4:R4"/>
    <mergeCell ref="A6:A8"/>
    <mergeCell ref="B6:B8"/>
    <mergeCell ref="C6:C8"/>
    <mergeCell ref="D6:D8"/>
    <mergeCell ref="E6:E8"/>
    <mergeCell ref="F6:F8"/>
    <mergeCell ref="G6:H7"/>
  </mergeCells>
  <pageMargins left="0.7" right="0.7" top="0.75" bottom="0.75" header="0.3" footer="0.3"/>
  <pageSetup paperSize="9" scale="3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U25"/>
  <sheetViews>
    <sheetView view="pageBreakPreview" topLeftCell="A25" zoomScale="80" zoomScaleNormal="80" zoomScaleSheetLayoutView="80" workbookViewId="0">
      <selection activeCell="M9" sqref="M9"/>
    </sheetView>
  </sheetViews>
  <sheetFormatPr defaultRowHeight="14.4" x14ac:dyDescent="0.3"/>
  <cols>
    <col min="1" max="1" width="5.88671875" style="170" customWidth="1"/>
    <col min="2" max="2" width="29.88671875" style="170" customWidth="1"/>
    <col min="3" max="3" width="9.109375" style="170"/>
    <col min="4" max="4" width="5.6640625" style="170" customWidth="1"/>
    <col min="5" max="5" width="4.5546875" style="170" customWidth="1"/>
    <col min="6" max="6" width="6.33203125" style="170" customWidth="1"/>
    <col min="7" max="7" width="32.33203125" style="240" customWidth="1"/>
    <col min="8" max="8" width="13.5546875" style="170" customWidth="1"/>
    <col min="9" max="23" width="13.6640625" style="170" customWidth="1"/>
    <col min="24" max="24" width="14.6640625" style="170" customWidth="1"/>
    <col min="25" max="26" width="15.109375" style="170" customWidth="1"/>
    <col min="27" max="27" width="10.6640625" style="170" customWidth="1"/>
    <col min="28" max="28" width="18.6640625" style="170" customWidth="1"/>
    <col min="29" max="29" width="4.6640625" style="170" customWidth="1"/>
    <col min="30" max="30" width="11.6640625" style="170" customWidth="1"/>
    <col min="31" max="31" width="5.109375" style="170" customWidth="1"/>
    <col min="32" max="32" width="5" style="170" customWidth="1"/>
    <col min="33" max="33" width="4.5546875" style="170" customWidth="1"/>
    <col min="34" max="34" width="4.6640625" style="170" customWidth="1"/>
    <col min="35" max="35" width="4.44140625" style="170" customWidth="1"/>
    <col min="36" max="36" width="4.6640625" style="170" customWidth="1"/>
    <col min="37" max="37" width="5" style="170" customWidth="1"/>
    <col min="38" max="38" width="4.6640625" style="170" customWidth="1"/>
    <col min="39" max="39" width="5.44140625" style="170" customWidth="1"/>
    <col min="40" max="40" width="4.88671875" style="170" customWidth="1"/>
    <col min="41" max="42" width="4.6640625" style="170" customWidth="1"/>
    <col min="43" max="47" width="9.109375" style="170"/>
    <col min="48" max="48" width="6" style="170" customWidth="1"/>
    <col min="49" max="256" width="9.109375" style="170"/>
    <col min="257" max="257" width="5.88671875" style="170" customWidth="1"/>
    <col min="258" max="258" width="29.88671875" style="170" customWidth="1"/>
    <col min="259" max="259" width="9.109375" style="170"/>
    <col min="260" max="260" width="5.6640625" style="170" customWidth="1"/>
    <col min="261" max="261" width="4.5546875" style="170" customWidth="1"/>
    <col min="262" max="262" width="6.33203125" style="170" customWidth="1"/>
    <col min="263" max="263" width="32.33203125" style="170" customWidth="1"/>
    <col min="264" max="264" width="15.33203125" style="170" customWidth="1"/>
    <col min="265" max="265" width="12.6640625" style="170" customWidth="1"/>
    <col min="266" max="266" width="10.5546875" style="170" customWidth="1"/>
    <col min="267" max="274" width="10.44140625" style="170" customWidth="1"/>
    <col min="275" max="275" width="12.33203125" style="170" customWidth="1"/>
    <col min="276" max="276" width="10.44140625" style="170" customWidth="1"/>
    <col min="277" max="277" width="11.6640625" style="170" customWidth="1"/>
    <col min="278" max="279" width="10.44140625" style="170" customWidth="1"/>
    <col min="280" max="280" width="14.6640625" style="170" customWidth="1"/>
    <col min="281" max="282" width="15.109375" style="170" customWidth="1"/>
    <col min="283" max="283" width="5" style="170" customWidth="1"/>
    <col min="284" max="284" width="18.6640625" style="170" customWidth="1"/>
    <col min="285" max="285" width="4.6640625" style="170" customWidth="1"/>
    <col min="286" max="286" width="11.6640625" style="170" customWidth="1"/>
    <col min="287" max="287" width="5.109375" style="170" customWidth="1"/>
    <col min="288" max="288" width="5" style="170" customWidth="1"/>
    <col min="289" max="289" width="4.5546875" style="170" customWidth="1"/>
    <col min="290" max="290" width="4.6640625" style="170" customWidth="1"/>
    <col min="291" max="291" width="4.44140625" style="170" customWidth="1"/>
    <col min="292" max="292" width="4.6640625" style="170" customWidth="1"/>
    <col min="293" max="293" width="5" style="170" customWidth="1"/>
    <col min="294" max="294" width="4.6640625" style="170" customWidth="1"/>
    <col min="295" max="295" width="5.44140625" style="170" customWidth="1"/>
    <col min="296" max="296" width="4.88671875" style="170" customWidth="1"/>
    <col min="297" max="298" width="4.6640625" style="170" customWidth="1"/>
    <col min="299" max="303" width="9.109375" style="170"/>
    <col min="304" max="304" width="6" style="170" customWidth="1"/>
    <col min="305" max="512" width="9.109375" style="170"/>
    <col min="513" max="513" width="5.88671875" style="170" customWidth="1"/>
    <col min="514" max="514" width="29.88671875" style="170" customWidth="1"/>
    <col min="515" max="515" width="9.109375" style="170"/>
    <col min="516" max="516" width="5.6640625" style="170" customWidth="1"/>
    <col min="517" max="517" width="4.5546875" style="170" customWidth="1"/>
    <col min="518" max="518" width="6.33203125" style="170" customWidth="1"/>
    <col min="519" max="519" width="32.33203125" style="170" customWidth="1"/>
    <col min="520" max="520" width="15.33203125" style="170" customWidth="1"/>
    <col min="521" max="521" width="12.6640625" style="170" customWidth="1"/>
    <col min="522" max="522" width="10.5546875" style="170" customWidth="1"/>
    <col min="523" max="530" width="10.44140625" style="170" customWidth="1"/>
    <col min="531" max="531" width="12.33203125" style="170" customWidth="1"/>
    <col min="532" max="532" width="10.44140625" style="170" customWidth="1"/>
    <col min="533" max="533" width="11.6640625" style="170" customWidth="1"/>
    <col min="534" max="535" width="10.44140625" style="170" customWidth="1"/>
    <col min="536" max="536" width="14.6640625" style="170" customWidth="1"/>
    <col min="537" max="538" width="15.109375" style="170" customWidth="1"/>
    <col min="539" max="539" width="5" style="170" customWidth="1"/>
    <col min="540" max="540" width="18.6640625" style="170" customWidth="1"/>
    <col min="541" max="541" width="4.6640625" style="170" customWidth="1"/>
    <col min="542" max="542" width="11.6640625" style="170" customWidth="1"/>
    <col min="543" max="543" width="5.109375" style="170" customWidth="1"/>
    <col min="544" max="544" width="5" style="170" customWidth="1"/>
    <col min="545" max="545" width="4.5546875" style="170" customWidth="1"/>
    <col min="546" max="546" width="4.6640625" style="170" customWidth="1"/>
    <col min="547" max="547" width="4.44140625" style="170" customWidth="1"/>
    <col min="548" max="548" width="4.6640625" style="170" customWidth="1"/>
    <col min="549" max="549" width="5" style="170" customWidth="1"/>
    <col min="550" max="550" width="4.6640625" style="170" customWidth="1"/>
    <col min="551" max="551" width="5.44140625" style="170" customWidth="1"/>
    <col min="552" max="552" width="4.88671875" style="170" customWidth="1"/>
    <col min="553" max="554" width="4.6640625" style="170" customWidth="1"/>
    <col min="555" max="559" width="9.109375" style="170"/>
    <col min="560" max="560" width="6" style="170" customWidth="1"/>
    <col min="561" max="768" width="9.109375" style="170"/>
    <col min="769" max="769" width="5.88671875" style="170" customWidth="1"/>
    <col min="770" max="770" width="29.88671875" style="170" customWidth="1"/>
    <col min="771" max="771" width="9.109375" style="170"/>
    <col min="772" max="772" width="5.6640625" style="170" customWidth="1"/>
    <col min="773" max="773" width="4.5546875" style="170" customWidth="1"/>
    <col min="774" max="774" width="6.33203125" style="170" customWidth="1"/>
    <col min="775" max="775" width="32.33203125" style="170" customWidth="1"/>
    <col min="776" max="776" width="15.33203125" style="170" customWidth="1"/>
    <col min="777" max="777" width="12.6640625" style="170" customWidth="1"/>
    <col min="778" max="778" width="10.5546875" style="170" customWidth="1"/>
    <col min="779" max="786" width="10.44140625" style="170" customWidth="1"/>
    <col min="787" max="787" width="12.33203125" style="170" customWidth="1"/>
    <col min="788" max="788" width="10.44140625" style="170" customWidth="1"/>
    <col min="789" max="789" width="11.6640625" style="170" customWidth="1"/>
    <col min="790" max="791" width="10.44140625" style="170" customWidth="1"/>
    <col min="792" max="792" width="14.6640625" style="170" customWidth="1"/>
    <col min="793" max="794" width="15.109375" style="170" customWidth="1"/>
    <col min="795" max="795" width="5" style="170" customWidth="1"/>
    <col min="796" max="796" width="18.6640625" style="170" customWidth="1"/>
    <col min="797" max="797" width="4.6640625" style="170" customWidth="1"/>
    <col min="798" max="798" width="11.6640625" style="170" customWidth="1"/>
    <col min="799" max="799" width="5.109375" style="170" customWidth="1"/>
    <col min="800" max="800" width="5" style="170" customWidth="1"/>
    <col min="801" max="801" width="4.5546875" style="170" customWidth="1"/>
    <col min="802" max="802" width="4.6640625" style="170" customWidth="1"/>
    <col min="803" max="803" width="4.44140625" style="170" customWidth="1"/>
    <col min="804" max="804" width="4.6640625" style="170" customWidth="1"/>
    <col min="805" max="805" width="5" style="170" customWidth="1"/>
    <col min="806" max="806" width="4.6640625" style="170" customWidth="1"/>
    <col min="807" max="807" width="5.44140625" style="170" customWidth="1"/>
    <col min="808" max="808" width="4.88671875" style="170" customWidth="1"/>
    <col min="809" max="810" width="4.6640625" style="170" customWidth="1"/>
    <col min="811" max="815" width="9.109375" style="170"/>
    <col min="816" max="816" width="6" style="170" customWidth="1"/>
    <col min="817" max="1024" width="9.109375" style="170"/>
    <col min="1025" max="1025" width="5.88671875" style="170" customWidth="1"/>
    <col min="1026" max="1026" width="29.88671875" style="170" customWidth="1"/>
    <col min="1027" max="1027" width="9.109375" style="170"/>
    <col min="1028" max="1028" width="5.6640625" style="170" customWidth="1"/>
    <col min="1029" max="1029" width="4.5546875" style="170" customWidth="1"/>
    <col min="1030" max="1030" width="6.33203125" style="170" customWidth="1"/>
    <col min="1031" max="1031" width="32.33203125" style="170" customWidth="1"/>
    <col min="1032" max="1032" width="15.33203125" style="170" customWidth="1"/>
    <col min="1033" max="1033" width="12.6640625" style="170" customWidth="1"/>
    <col min="1034" max="1034" width="10.5546875" style="170" customWidth="1"/>
    <col min="1035" max="1042" width="10.44140625" style="170" customWidth="1"/>
    <col min="1043" max="1043" width="12.33203125" style="170" customWidth="1"/>
    <col min="1044" max="1044" width="10.44140625" style="170" customWidth="1"/>
    <col min="1045" max="1045" width="11.6640625" style="170" customWidth="1"/>
    <col min="1046" max="1047" width="10.44140625" style="170" customWidth="1"/>
    <col min="1048" max="1048" width="14.6640625" style="170" customWidth="1"/>
    <col min="1049" max="1050" width="15.109375" style="170" customWidth="1"/>
    <col min="1051" max="1051" width="5" style="170" customWidth="1"/>
    <col min="1052" max="1052" width="18.6640625" style="170" customWidth="1"/>
    <col min="1053" max="1053" width="4.6640625" style="170" customWidth="1"/>
    <col min="1054" max="1054" width="11.6640625" style="170" customWidth="1"/>
    <col min="1055" max="1055" width="5.109375" style="170" customWidth="1"/>
    <col min="1056" max="1056" width="5" style="170" customWidth="1"/>
    <col min="1057" max="1057" width="4.5546875" style="170" customWidth="1"/>
    <col min="1058" max="1058" width="4.6640625" style="170" customWidth="1"/>
    <col min="1059" max="1059" width="4.44140625" style="170" customWidth="1"/>
    <col min="1060" max="1060" width="4.6640625" style="170" customWidth="1"/>
    <col min="1061" max="1061" width="5" style="170" customWidth="1"/>
    <col min="1062" max="1062" width="4.6640625" style="170" customWidth="1"/>
    <col min="1063" max="1063" width="5.44140625" style="170" customWidth="1"/>
    <col min="1064" max="1064" width="4.88671875" style="170" customWidth="1"/>
    <col min="1065" max="1066" width="4.6640625" style="170" customWidth="1"/>
    <col min="1067" max="1071" width="9.109375" style="170"/>
    <col min="1072" max="1072" width="6" style="170" customWidth="1"/>
    <col min="1073" max="1280" width="9.109375" style="170"/>
    <col min="1281" max="1281" width="5.88671875" style="170" customWidth="1"/>
    <col min="1282" max="1282" width="29.88671875" style="170" customWidth="1"/>
    <col min="1283" max="1283" width="9.109375" style="170"/>
    <col min="1284" max="1284" width="5.6640625" style="170" customWidth="1"/>
    <col min="1285" max="1285" width="4.5546875" style="170" customWidth="1"/>
    <col min="1286" max="1286" width="6.33203125" style="170" customWidth="1"/>
    <col min="1287" max="1287" width="32.33203125" style="170" customWidth="1"/>
    <col min="1288" max="1288" width="15.33203125" style="170" customWidth="1"/>
    <col min="1289" max="1289" width="12.6640625" style="170" customWidth="1"/>
    <col min="1290" max="1290" width="10.5546875" style="170" customWidth="1"/>
    <col min="1291" max="1298" width="10.44140625" style="170" customWidth="1"/>
    <col min="1299" max="1299" width="12.33203125" style="170" customWidth="1"/>
    <col min="1300" max="1300" width="10.44140625" style="170" customWidth="1"/>
    <col min="1301" max="1301" width="11.6640625" style="170" customWidth="1"/>
    <col min="1302" max="1303" width="10.44140625" style="170" customWidth="1"/>
    <col min="1304" max="1304" width="14.6640625" style="170" customWidth="1"/>
    <col min="1305" max="1306" width="15.109375" style="170" customWidth="1"/>
    <col min="1307" max="1307" width="5" style="170" customWidth="1"/>
    <col min="1308" max="1308" width="18.6640625" style="170" customWidth="1"/>
    <col min="1309" max="1309" width="4.6640625" style="170" customWidth="1"/>
    <col min="1310" max="1310" width="11.6640625" style="170" customWidth="1"/>
    <col min="1311" max="1311" width="5.109375" style="170" customWidth="1"/>
    <col min="1312" max="1312" width="5" style="170" customWidth="1"/>
    <col min="1313" max="1313" width="4.5546875" style="170" customWidth="1"/>
    <col min="1314" max="1314" width="4.6640625" style="170" customWidth="1"/>
    <col min="1315" max="1315" width="4.44140625" style="170" customWidth="1"/>
    <col min="1316" max="1316" width="4.6640625" style="170" customWidth="1"/>
    <col min="1317" max="1317" width="5" style="170" customWidth="1"/>
    <col min="1318" max="1318" width="4.6640625" style="170" customWidth="1"/>
    <col min="1319" max="1319" width="5.44140625" style="170" customWidth="1"/>
    <col min="1320" max="1320" width="4.88671875" style="170" customWidth="1"/>
    <col min="1321" max="1322" width="4.6640625" style="170" customWidth="1"/>
    <col min="1323" max="1327" width="9.109375" style="170"/>
    <col min="1328" max="1328" width="6" style="170" customWidth="1"/>
    <col min="1329" max="1536" width="9.109375" style="170"/>
    <col min="1537" max="1537" width="5.88671875" style="170" customWidth="1"/>
    <col min="1538" max="1538" width="29.88671875" style="170" customWidth="1"/>
    <col min="1539" max="1539" width="9.109375" style="170"/>
    <col min="1540" max="1540" width="5.6640625" style="170" customWidth="1"/>
    <col min="1541" max="1541" width="4.5546875" style="170" customWidth="1"/>
    <col min="1542" max="1542" width="6.33203125" style="170" customWidth="1"/>
    <col min="1543" max="1543" width="32.33203125" style="170" customWidth="1"/>
    <col min="1544" max="1544" width="15.33203125" style="170" customWidth="1"/>
    <col min="1545" max="1545" width="12.6640625" style="170" customWidth="1"/>
    <col min="1546" max="1546" width="10.5546875" style="170" customWidth="1"/>
    <col min="1547" max="1554" width="10.44140625" style="170" customWidth="1"/>
    <col min="1555" max="1555" width="12.33203125" style="170" customWidth="1"/>
    <col min="1556" max="1556" width="10.44140625" style="170" customWidth="1"/>
    <col min="1557" max="1557" width="11.6640625" style="170" customWidth="1"/>
    <col min="1558" max="1559" width="10.44140625" style="170" customWidth="1"/>
    <col min="1560" max="1560" width="14.6640625" style="170" customWidth="1"/>
    <col min="1561" max="1562" width="15.109375" style="170" customWidth="1"/>
    <col min="1563" max="1563" width="5" style="170" customWidth="1"/>
    <col min="1564" max="1564" width="18.6640625" style="170" customWidth="1"/>
    <col min="1565" max="1565" width="4.6640625" style="170" customWidth="1"/>
    <col min="1566" max="1566" width="11.6640625" style="170" customWidth="1"/>
    <col min="1567" max="1567" width="5.109375" style="170" customWidth="1"/>
    <col min="1568" max="1568" width="5" style="170" customWidth="1"/>
    <col min="1569" max="1569" width="4.5546875" style="170" customWidth="1"/>
    <col min="1570" max="1570" width="4.6640625" style="170" customWidth="1"/>
    <col min="1571" max="1571" width="4.44140625" style="170" customWidth="1"/>
    <col min="1572" max="1572" width="4.6640625" style="170" customWidth="1"/>
    <col min="1573" max="1573" width="5" style="170" customWidth="1"/>
    <col min="1574" max="1574" width="4.6640625" style="170" customWidth="1"/>
    <col min="1575" max="1575" width="5.44140625" style="170" customWidth="1"/>
    <col min="1576" max="1576" width="4.88671875" style="170" customWidth="1"/>
    <col min="1577" max="1578" width="4.6640625" style="170" customWidth="1"/>
    <col min="1579" max="1583" width="9.109375" style="170"/>
    <col min="1584" max="1584" width="6" style="170" customWidth="1"/>
    <col min="1585" max="1792" width="9.109375" style="170"/>
    <col min="1793" max="1793" width="5.88671875" style="170" customWidth="1"/>
    <col min="1794" max="1794" width="29.88671875" style="170" customWidth="1"/>
    <col min="1795" max="1795" width="9.109375" style="170"/>
    <col min="1796" max="1796" width="5.6640625" style="170" customWidth="1"/>
    <col min="1797" max="1797" width="4.5546875" style="170" customWidth="1"/>
    <col min="1798" max="1798" width="6.33203125" style="170" customWidth="1"/>
    <col min="1799" max="1799" width="32.33203125" style="170" customWidth="1"/>
    <col min="1800" max="1800" width="15.33203125" style="170" customWidth="1"/>
    <col min="1801" max="1801" width="12.6640625" style="170" customWidth="1"/>
    <col min="1802" max="1802" width="10.5546875" style="170" customWidth="1"/>
    <col min="1803" max="1810" width="10.44140625" style="170" customWidth="1"/>
    <col min="1811" max="1811" width="12.33203125" style="170" customWidth="1"/>
    <col min="1812" max="1812" width="10.44140625" style="170" customWidth="1"/>
    <col min="1813" max="1813" width="11.6640625" style="170" customWidth="1"/>
    <col min="1814" max="1815" width="10.44140625" style="170" customWidth="1"/>
    <col min="1816" max="1816" width="14.6640625" style="170" customWidth="1"/>
    <col min="1817" max="1818" width="15.109375" style="170" customWidth="1"/>
    <col min="1819" max="1819" width="5" style="170" customWidth="1"/>
    <col min="1820" max="1820" width="18.6640625" style="170" customWidth="1"/>
    <col min="1821" max="1821" width="4.6640625" style="170" customWidth="1"/>
    <col min="1822" max="1822" width="11.6640625" style="170" customWidth="1"/>
    <col min="1823" max="1823" width="5.109375" style="170" customWidth="1"/>
    <col min="1824" max="1824" width="5" style="170" customWidth="1"/>
    <col min="1825" max="1825" width="4.5546875" style="170" customWidth="1"/>
    <col min="1826" max="1826" width="4.6640625" style="170" customWidth="1"/>
    <col min="1827" max="1827" width="4.44140625" style="170" customWidth="1"/>
    <col min="1828" max="1828" width="4.6640625" style="170" customWidth="1"/>
    <col min="1829" max="1829" width="5" style="170" customWidth="1"/>
    <col min="1830" max="1830" width="4.6640625" style="170" customWidth="1"/>
    <col min="1831" max="1831" width="5.44140625" style="170" customWidth="1"/>
    <col min="1832" max="1832" width="4.88671875" style="170" customWidth="1"/>
    <col min="1833" max="1834" width="4.6640625" style="170" customWidth="1"/>
    <col min="1835" max="1839" width="9.109375" style="170"/>
    <col min="1840" max="1840" width="6" style="170" customWidth="1"/>
    <col min="1841" max="2048" width="9.109375" style="170"/>
    <col min="2049" max="2049" width="5.88671875" style="170" customWidth="1"/>
    <col min="2050" max="2050" width="29.88671875" style="170" customWidth="1"/>
    <col min="2051" max="2051" width="9.109375" style="170"/>
    <col min="2052" max="2052" width="5.6640625" style="170" customWidth="1"/>
    <col min="2053" max="2053" width="4.5546875" style="170" customWidth="1"/>
    <col min="2054" max="2054" width="6.33203125" style="170" customWidth="1"/>
    <col min="2055" max="2055" width="32.33203125" style="170" customWidth="1"/>
    <col min="2056" max="2056" width="15.33203125" style="170" customWidth="1"/>
    <col min="2057" max="2057" width="12.6640625" style="170" customWidth="1"/>
    <col min="2058" max="2058" width="10.5546875" style="170" customWidth="1"/>
    <col min="2059" max="2066" width="10.44140625" style="170" customWidth="1"/>
    <col min="2067" max="2067" width="12.33203125" style="170" customWidth="1"/>
    <col min="2068" max="2068" width="10.44140625" style="170" customWidth="1"/>
    <col min="2069" max="2069" width="11.6640625" style="170" customWidth="1"/>
    <col min="2070" max="2071" width="10.44140625" style="170" customWidth="1"/>
    <col min="2072" max="2072" width="14.6640625" style="170" customWidth="1"/>
    <col min="2073" max="2074" width="15.109375" style="170" customWidth="1"/>
    <col min="2075" max="2075" width="5" style="170" customWidth="1"/>
    <col min="2076" max="2076" width="18.6640625" style="170" customWidth="1"/>
    <col min="2077" max="2077" width="4.6640625" style="170" customWidth="1"/>
    <col min="2078" max="2078" width="11.6640625" style="170" customWidth="1"/>
    <col min="2079" max="2079" width="5.109375" style="170" customWidth="1"/>
    <col min="2080" max="2080" width="5" style="170" customWidth="1"/>
    <col min="2081" max="2081" width="4.5546875" style="170" customWidth="1"/>
    <col min="2082" max="2082" width="4.6640625" style="170" customWidth="1"/>
    <col min="2083" max="2083" width="4.44140625" style="170" customWidth="1"/>
    <col min="2084" max="2084" width="4.6640625" style="170" customWidth="1"/>
    <col min="2085" max="2085" width="5" style="170" customWidth="1"/>
    <col min="2086" max="2086" width="4.6640625" style="170" customWidth="1"/>
    <col min="2087" max="2087" width="5.44140625" style="170" customWidth="1"/>
    <col min="2088" max="2088" width="4.88671875" style="170" customWidth="1"/>
    <col min="2089" max="2090" width="4.6640625" style="170" customWidth="1"/>
    <col min="2091" max="2095" width="9.109375" style="170"/>
    <col min="2096" max="2096" width="6" style="170" customWidth="1"/>
    <col min="2097" max="2304" width="9.109375" style="170"/>
    <col min="2305" max="2305" width="5.88671875" style="170" customWidth="1"/>
    <col min="2306" max="2306" width="29.88671875" style="170" customWidth="1"/>
    <col min="2307" max="2307" width="9.109375" style="170"/>
    <col min="2308" max="2308" width="5.6640625" style="170" customWidth="1"/>
    <col min="2309" max="2309" width="4.5546875" style="170" customWidth="1"/>
    <col min="2310" max="2310" width="6.33203125" style="170" customWidth="1"/>
    <col min="2311" max="2311" width="32.33203125" style="170" customWidth="1"/>
    <col min="2312" max="2312" width="15.33203125" style="170" customWidth="1"/>
    <col min="2313" max="2313" width="12.6640625" style="170" customWidth="1"/>
    <col min="2314" max="2314" width="10.5546875" style="170" customWidth="1"/>
    <col min="2315" max="2322" width="10.44140625" style="170" customWidth="1"/>
    <col min="2323" max="2323" width="12.33203125" style="170" customWidth="1"/>
    <col min="2324" max="2324" width="10.44140625" style="170" customWidth="1"/>
    <col min="2325" max="2325" width="11.6640625" style="170" customWidth="1"/>
    <col min="2326" max="2327" width="10.44140625" style="170" customWidth="1"/>
    <col min="2328" max="2328" width="14.6640625" style="170" customWidth="1"/>
    <col min="2329" max="2330" width="15.109375" style="170" customWidth="1"/>
    <col min="2331" max="2331" width="5" style="170" customWidth="1"/>
    <col min="2332" max="2332" width="18.6640625" style="170" customWidth="1"/>
    <col min="2333" max="2333" width="4.6640625" style="170" customWidth="1"/>
    <col min="2334" max="2334" width="11.6640625" style="170" customWidth="1"/>
    <col min="2335" max="2335" width="5.109375" style="170" customWidth="1"/>
    <col min="2336" max="2336" width="5" style="170" customWidth="1"/>
    <col min="2337" max="2337" width="4.5546875" style="170" customWidth="1"/>
    <col min="2338" max="2338" width="4.6640625" style="170" customWidth="1"/>
    <col min="2339" max="2339" width="4.44140625" style="170" customWidth="1"/>
    <col min="2340" max="2340" width="4.6640625" style="170" customWidth="1"/>
    <col min="2341" max="2341" width="5" style="170" customWidth="1"/>
    <col min="2342" max="2342" width="4.6640625" style="170" customWidth="1"/>
    <col min="2343" max="2343" width="5.44140625" style="170" customWidth="1"/>
    <col min="2344" max="2344" width="4.88671875" style="170" customWidth="1"/>
    <col min="2345" max="2346" width="4.6640625" style="170" customWidth="1"/>
    <col min="2347" max="2351" width="9.109375" style="170"/>
    <col min="2352" max="2352" width="6" style="170" customWidth="1"/>
    <col min="2353" max="2560" width="9.109375" style="170"/>
    <col min="2561" max="2561" width="5.88671875" style="170" customWidth="1"/>
    <col min="2562" max="2562" width="29.88671875" style="170" customWidth="1"/>
    <col min="2563" max="2563" width="9.109375" style="170"/>
    <col min="2564" max="2564" width="5.6640625" style="170" customWidth="1"/>
    <col min="2565" max="2565" width="4.5546875" style="170" customWidth="1"/>
    <col min="2566" max="2566" width="6.33203125" style="170" customWidth="1"/>
    <col min="2567" max="2567" width="32.33203125" style="170" customWidth="1"/>
    <col min="2568" max="2568" width="15.33203125" style="170" customWidth="1"/>
    <col min="2569" max="2569" width="12.6640625" style="170" customWidth="1"/>
    <col min="2570" max="2570" width="10.5546875" style="170" customWidth="1"/>
    <col min="2571" max="2578" width="10.44140625" style="170" customWidth="1"/>
    <col min="2579" max="2579" width="12.33203125" style="170" customWidth="1"/>
    <col min="2580" max="2580" width="10.44140625" style="170" customWidth="1"/>
    <col min="2581" max="2581" width="11.6640625" style="170" customWidth="1"/>
    <col min="2582" max="2583" width="10.44140625" style="170" customWidth="1"/>
    <col min="2584" max="2584" width="14.6640625" style="170" customWidth="1"/>
    <col min="2585" max="2586" width="15.109375" style="170" customWidth="1"/>
    <col min="2587" max="2587" width="5" style="170" customWidth="1"/>
    <col min="2588" max="2588" width="18.6640625" style="170" customWidth="1"/>
    <col min="2589" max="2589" width="4.6640625" style="170" customWidth="1"/>
    <col min="2590" max="2590" width="11.6640625" style="170" customWidth="1"/>
    <col min="2591" max="2591" width="5.109375" style="170" customWidth="1"/>
    <col min="2592" max="2592" width="5" style="170" customWidth="1"/>
    <col min="2593" max="2593" width="4.5546875" style="170" customWidth="1"/>
    <col min="2594" max="2594" width="4.6640625" style="170" customWidth="1"/>
    <col min="2595" max="2595" width="4.44140625" style="170" customWidth="1"/>
    <col min="2596" max="2596" width="4.6640625" style="170" customWidth="1"/>
    <col min="2597" max="2597" width="5" style="170" customWidth="1"/>
    <col min="2598" max="2598" width="4.6640625" style="170" customWidth="1"/>
    <col min="2599" max="2599" width="5.44140625" style="170" customWidth="1"/>
    <col min="2600" max="2600" width="4.88671875" style="170" customWidth="1"/>
    <col min="2601" max="2602" width="4.6640625" style="170" customWidth="1"/>
    <col min="2603" max="2607" width="9.109375" style="170"/>
    <col min="2608" max="2608" width="6" style="170" customWidth="1"/>
    <col min="2609" max="2816" width="9.109375" style="170"/>
    <col min="2817" max="2817" width="5.88671875" style="170" customWidth="1"/>
    <col min="2818" max="2818" width="29.88671875" style="170" customWidth="1"/>
    <col min="2819" max="2819" width="9.109375" style="170"/>
    <col min="2820" max="2820" width="5.6640625" style="170" customWidth="1"/>
    <col min="2821" max="2821" width="4.5546875" style="170" customWidth="1"/>
    <col min="2822" max="2822" width="6.33203125" style="170" customWidth="1"/>
    <col min="2823" max="2823" width="32.33203125" style="170" customWidth="1"/>
    <col min="2824" max="2824" width="15.33203125" style="170" customWidth="1"/>
    <col min="2825" max="2825" width="12.6640625" style="170" customWidth="1"/>
    <col min="2826" max="2826" width="10.5546875" style="170" customWidth="1"/>
    <col min="2827" max="2834" width="10.44140625" style="170" customWidth="1"/>
    <col min="2835" max="2835" width="12.33203125" style="170" customWidth="1"/>
    <col min="2836" max="2836" width="10.44140625" style="170" customWidth="1"/>
    <col min="2837" max="2837" width="11.6640625" style="170" customWidth="1"/>
    <col min="2838" max="2839" width="10.44140625" style="170" customWidth="1"/>
    <col min="2840" max="2840" width="14.6640625" style="170" customWidth="1"/>
    <col min="2841" max="2842" width="15.109375" style="170" customWidth="1"/>
    <col min="2843" max="2843" width="5" style="170" customWidth="1"/>
    <col min="2844" max="2844" width="18.6640625" style="170" customWidth="1"/>
    <col min="2845" max="2845" width="4.6640625" style="170" customWidth="1"/>
    <col min="2846" max="2846" width="11.6640625" style="170" customWidth="1"/>
    <col min="2847" max="2847" width="5.109375" style="170" customWidth="1"/>
    <col min="2848" max="2848" width="5" style="170" customWidth="1"/>
    <col min="2849" max="2849" width="4.5546875" style="170" customWidth="1"/>
    <col min="2850" max="2850" width="4.6640625" style="170" customWidth="1"/>
    <col min="2851" max="2851" width="4.44140625" style="170" customWidth="1"/>
    <col min="2852" max="2852" width="4.6640625" style="170" customWidth="1"/>
    <col min="2853" max="2853" width="5" style="170" customWidth="1"/>
    <col min="2854" max="2854" width="4.6640625" style="170" customWidth="1"/>
    <col min="2855" max="2855" width="5.44140625" style="170" customWidth="1"/>
    <col min="2856" max="2856" width="4.88671875" style="170" customWidth="1"/>
    <col min="2857" max="2858" width="4.6640625" style="170" customWidth="1"/>
    <col min="2859" max="2863" width="9.109375" style="170"/>
    <col min="2864" max="2864" width="6" style="170" customWidth="1"/>
    <col min="2865" max="3072" width="9.109375" style="170"/>
    <col min="3073" max="3073" width="5.88671875" style="170" customWidth="1"/>
    <col min="3074" max="3074" width="29.88671875" style="170" customWidth="1"/>
    <col min="3075" max="3075" width="9.109375" style="170"/>
    <col min="3076" max="3076" width="5.6640625" style="170" customWidth="1"/>
    <col min="3077" max="3077" width="4.5546875" style="170" customWidth="1"/>
    <col min="3078" max="3078" width="6.33203125" style="170" customWidth="1"/>
    <col min="3079" max="3079" width="32.33203125" style="170" customWidth="1"/>
    <col min="3080" max="3080" width="15.33203125" style="170" customWidth="1"/>
    <col min="3081" max="3081" width="12.6640625" style="170" customWidth="1"/>
    <col min="3082" max="3082" width="10.5546875" style="170" customWidth="1"/>
    <col min="3083" max="3090" width="10.44140625" style="170" customWidth="1"/>
    <col min="3091" max="3091" width="12.33203125" style="170" customWidth="1"/>
    <col min="3092" max="3092" width="10.44140625" style="170" customWidth="1"/>
    <col min="3093" max="3093" width="11.6640625" style="170" customWidth="1"/>
    <col min="3094" max="3095" width="10.44140625" style="170" customWidth="1"/>
    <col min="3096" max="3096" width="14.6640625" style="170" customWidth="1"/>
    <col min="3097" max="3098" width="15.109375" style="170" customWidth="1"/>
    <col min="3099" max="3099" width="5" style="170" customWidth="1"/>
    <col min="3100" max="3100" width="18.6640625" style="170" customWidth="1"/>
    <col min="3101" max="3101" width="4.6640625" style="170" customWidth="1"/>
    <col min="3102" max="3102" width="11.6640625" style="170" customWidth="1"/>
    <col min="3103" max="3103" width="5.109375" style="170" customWidth="1"/>
    <col min="3104" max="3104" width="5" style="170" customWidth="1"/>
    <col min="3105" max="3105" width="4.5546875" style="170" customWidth="1"/>
    <col min="3106" max="3106" width="4.6640625" style="170" customWidth="1"/>
    <col min="3107" max="3107" width="4.44140625" style="170" customWidth="1"/>
    <col min="3108" max="3108" width="4.6640625" style="170" customWidth="1"/>
    <col min="3109" max="3109" width="5" style="170" customWidth="1"/>
    <col min="3110" max="3110" width="4.6640625" style="170" customWidth="1"/>
    <col min="3111" max="3111" width="5.44140625" style="170" customWidth="1"/>
    <col min="3112" max="3112" width="4.88671875" style="170" customWidth="1"/>
    <col min="3113" max="3114" width="4.6640625" style="170" customWidth="1"/>
    <col min="3115" max="3119" width="9.109375" style="170"/>
    <col min="3120" max="3120" width="6" style="170" customWidth="1"/>
    <col min="3121" max="3328" width="9.109375" style="170"/>
    <col min="3329" max="3329" width="5.88671875" style="170" customWidth="1"/>
    <col min="3330" max="3330" width="29.88671875" style="170" customWidth="1"/>
    <col min="3331" max="3331" width="9.109375" style="170"/>
    <col min="3332" max="3332" width="5.6640625" style="170" customWidth="1"/>
    <col min="3333" max="3333" width="4.5546875" style="170" customWidth="1"/>
    <col min="3334" max="3334" width="6.33203125" style="170" customWidth="1"/>
    <col min="3335" max="3335" width="32.33203125" style="170" customWidth="1"/>
    <col min="3336" max="3336" width="15.33203125" style="170" customWidth="1"/>
    <col min="3337" max="3337" width="12.6640625" style="170" customWidth="1"/>
    <col min="3338" max="3338" width="10.5546875" style="170" customWidth="1"/>
    <col min="3339" max="3346" width="10.44140625" style="170" customWidth="1"/>
    <col min="3347" max="3347" width="12.33203125" style="170" customWidth="1"/>
    <col min="3348" max="3348" width="10.44140625" style="170" customWidth="1"/>
    <col min="3349" max="3349" width="11.6640625" style="170" customWidth="1"/>
    <col min="3350" max="3351" width="10.44140625" style="170" customWidth="1"/>
    <col min="3352" max="3352" width="14.6640625" style="170" customWidth="1"/>
    <col min="3353" max="3354" width="15.109375" style="170" customWidth="1"/>
    <col min="3355" max="3355" width="5" style="170" customWidth="1"/>
    <col min="3356" max="3356" width="18.6640625" style="170" customWidth="1"/>
    <col min="3357" max="3357" width="4.6640625" style="170" customWidth="1"/>
    <col min="3358" max="3358" width="11.6640625" style="170" customWidth="1"/>
    <col min="3359" max="3359" width="5.109375" style="170" customWidth="1"/>
    <col min="3360" max="3360" width="5" style="170" customWidth="1"/>
    <col min="3361" max="3361" width="4.5546875" style="170" customWidth="1"/>
    <col min="3362" max="3362" width="4.6640625" style="170" customWidth="1"/>
    <col min="3363" max="3363" width="4.44140625" style="170" customWidth="1"/>
    <col min="3364" max="3364" width="4.6640625" style="170" customWidth="1"/>
    <col min="3365" max="3365" width="5" style="170" customWidth="1"/>
    <col min="3366" max="3366" width="4.6640625" style="170" customWidth="1"/>
    <col min="3367" max="3367" width="5.44140625" style="170" customWidth="1"/>
    <col min="3368" max="3368" width="4.88671875" style="170" customWidth="1"/>
    <col min="3369" max="3370" width="4.6640625" style="170" customWidth="1"/>
    <col min="3371" max="3375" width="9.109375" style="170"/>
    <col min="3376" max="3376" width="6" style="170" customWidth="1"/>
    <col min="3377" max="3584" width="9.109375" style="170"/>
    <col min="3585" max="3585" width="5.88671875" style="170" customWidth="1"/>
    <col min="3586" max="3586" width="29.88671875" style="170" customWidth="1"/>
    <col min="3587" max="3587" width="9.109375" style="170"/>
    <col min="3588" max="3588" width="5.6640625" style="170" customWidth="1"/>
    <col min="3589" max="3589" width="4.5546875" style="170" customWidth="1"/>
    <col min="3590" max="3590" width="6.33203125" style="170" customWidth="1"/>
    <col min="3591" max="3591" width="32.33203125" style="170" customWidth="1"/>
    <col min="3592" max="3592" width="15.33203125" style="170" customWidth="1"/>
    <col min="3593" max="3593" width="12.6640625" style="170" customWidth="1"/>
    <col min="3594" max="3594" width="10.5546875" style="170" customWidth="1"/>
    <col min="3595" max="3602" width="10.44140625" style="170" customWidth="1"/>
    <col min="3603" max="3603" width="12.33203125" style="170" customWidth="1"/>
    <col min="3604" max="3604" width="10.44140625" style="170" customWidth="1"/>
    <col min="3605" max="3605" width="11.6640625" style="170" customWidth="1"/>
    <col min="3606" max="3607" width="10.44140625" style="170" customWidth="1"/>
    <col min="3608" max="3608" width="14.6640625" style="170" customWidth="1"/>
    <col min="3609" max="3610" width="15.109375" style="170" customWidth="1"/>
    <col min="3611" max="3611" width="5" style="170" customWidth="1"/>
    <col min="3612" max="3612" width="18.6640625" style="170" customWidth="1"/>
    <col min="3613" max="3613" width="4.6640625" style="170" customWidth="1"/>
    <col min="3614" max="3614" width="11.6640625" style="170" customWidth="1"/>
    <col min="3615" max="3615" width="5.109375" style="170" customWidth="1"/>
    <col min="3616" max="3616" width="5" style="170" customWidth="1"/>
    <col min="3617" max="3617" width="4.5546875" style="170" customWidth="1"/>
    <col min="3618" max="3618" width="4.6640625" style="170" customWidth="1"/>
    <col min="3619" max="3619" width="4.44140625" style="170" customWidth="1"/>
    <col min="3620" max="3620" width="4.6640625" style="170" customWidth="1"/>
    <col min="3621" max="3621" width="5" style="170" customWidth="1"/>
    <col min="3622" max="3622" width="4.6640625" style="170" customWidth="1"/>
    <col min="3623" max="3623" width="5.44140625" style="170" customWidth="1"/>
    <col min="3624" max="3624" width="4.88671875" style="170" customWidth="1"/>
    <col min="3625" max="3626" width="4.6640625" style="170" customWidth="1"/>
    <col min="3627" max="3631" width="9.109375" style="170"/>
    <col min="3632" max="3632" width="6" style="170" customWidth="1"/>
    <col min="3633" max="3840" width="9.109375" style="170"/>
    <col min="3841" max="3841" width="5.88671875" style="170" customWidth="1"/>
    <col min="3842" max="3842" width="29.88671875" style="170" customWidth="1"/>
    <col min="3843" max="3843" width="9.109375" style="170"/>
    <col min="3844" max="3844" width="5.6640625" style="170" customWidth="1"/>
    <col min="3845" max="3845" width="4.5546875" style="170" customWidth="1"/>
    <col min="3846" max="3846" width="6.33203125" style="170" customWidth="1"/>
    <col min="3847" max="3847" width="32.33203125" style="170" customWidth="1"/>
    <col min="3848" max="3848" width="15.33203125" style="170" customWidth="1"/>
    <col min="3849" max="3849" width="12.6640625" style="170" customWidth="1"/>
    <col min="3850" max="3850" width="10.5546875" style="170" customWidth="1"/>
    <col min="3851" max="3858" width="10.44140625" style="170" customWidth="1"/>
    <col min="3859" max="3859" width="12.33203125" style="170" customWidth="1"/>
    <col min="3860" max="3860" width="10.44140625" style="170" customWidth="1"/>
    <col min="3861" max="3861" width="11.6640625" style="170" customWidth="1"/>
    <col min="3862" max="3863" width="10.44140625" style="170" customWidth="1"/>
    <col min="3864" max="3864" width="14.6640625" style="170" customWidth="1"/>
    <col min="3865" max="3866" width="15.109375" style="170" customWidth="1"/>
    <col min="3867" max="3867" width="5" style="170" customWidth="1"/>
    <col min="3868" max="3868" width="18.6640625" style="170" customWidth="1"/>
    <col min="3869" max="3869" width="4.6640625" style="170" customWidth="1"/>
    <col min="3870" max="3870" width="11.6640625" style="170" customWidth="1"/>
    <col min="3871" max="3871" width="5.109375" style="170" customWidth="1"/>
    <col min="3872" max="3872" width="5" style="170" customWidth="1"/>
    <col min="3873" max="3873" width="4.5546875" style="170" customWidth="1"/>
    <col min="3874" max="3874" width="4.6640625" style="170" customWidth="1"/>
    <col min="3875" max="3875" width="4.44140625" style="170" customWidth="1"/>
    <col min="3876" max="3876" width="4.6640625" style="170" customWidth="1"/>
    <col min="3877" max="3877" width="5" style="170" customWidth="1"/>
    <col min="3878" max="3878" width="4.6640625" style="170" customWidth="1"/>
    <col min="3879" max="3879" width="5.44140625" style="170" customWidth="1"/>
    <col min="3880" max="3880" width="4.88671875" style="170" customWidth="1"/>
    <col min="3881" max="3882" width="4.6640625" style="170" customWidth="1"/>
    <col min="3883" max="3887" width="9.109375" style="170"/>
    <col min="3888" max="3888" width="6" style="170" customWidth="1"/>
    <col min="3889" max="4096" width="9.109375" style="170"/>
    <col min="4097" max="4097" width="5.88671875" style="170" customWidth="1"/>
    <col min="4098" max="4098" width="29.88671875" style="170" customWidth="1"/>
    <col min="4099" max="4099" width="9.109375" style="170"/>
    <col min="4100" max="4100" width="5.6640625" style="170" customWidth="1"/>
    <col min="4101" max="4101" width="4.5546875" style="170" customWidth="1"/>
    <col min="4102" max="4102" width="6.33203125" style="170" customWidth="1"/>
    <col min="4103" max="4103" width="32.33203125" style="170" customWidth="1"/>
    <col min="4104" max="4104" width="15.33203125" style="170" customWidth="1"/>
    <col min="4105" max="4105" width="12.6640625" style="170" customWidth="1"/>
    <col min="4106" max="4106" width="10.5546875" style="170" customWidth="1"/>
    <col min="4107" max="4114" width="10.44140625" style="170" customWidth="1"/>
    <col min="4115" max="4115" width="12.33203125" style="170" customWidth="1"/>
    <col min="4116" max="4116" width="10.44140625" style="170" customWidth="1"/>
    <col min="4117" max="4117" width="11.6640625" style="170" customWidth="1"/>
    <col min="4118" max="4119" width="10.44140625" style="170" customWidth="1"/>
    <col min="4120" max="4120" width="14.6640625" style="170" customWidth="1"/>
    <col min="4121" max="4122" width="15.109375" style="170" customWidth="1"/>
    <col min="4123" max="4123" width="5" style="170" customWidth="1"/>
    <col min="4124" max="4124" width="18.6640625" style="170" customWidth="1"/>
    <col min="4125" max="4125" width="4.6640625" style="170" customWidth="1"/>
    <col min="4126" max="4126" width="11.6640625" style="170" customWidth="1"/>
    <col min="4127" max="4127" width="5.109375" style="170" customWidth="1"/>
    <col min="4128" max="4128" width="5" style="170" customWidth="1"/>
    <col min="4129" max="4129" width="4.5546875" style="170" customWidth="1"/>
    <col min="4130" max="4130" width="4.6640625" style="170" customWidth="1"/>
    <col min="4131" max="4131" width="4.44140625" style="170" customWidth="1"/>
    <col min="4132" max="4132" width="4.6640625" style="170" customWidth="1"/>
    <col min="4133" max="4133" width="5" style="170" customWidth="1"/>
    <col min="4134" max="4134" width="4.6640625" style="170" customWidth="1"/>
    <col min="4135" max="4135" width="5.44140625" style="170" customWidth="1"/>
    <col min="4136" max="4136" width="4.88671875" style="170" customWidth="1"/>
    <col min="4137" max="4138" width="4.6640625" style="170" customWidth="1"/>
    <col min="4139" max="4143" width="9.109375" style="170"/>
    <col min="4144" max="4144" width="6" style="170" customWidth="1"/>
    <col min="4145" max="4352" width="9.109375" style="170"/>
    <col min="4353" max="4353" width="5.88671875" style="170" customWidth="1"/>
    <col min="4354" max="4354" width="29.88671875" style="170" customWidth="1"/>
    <col min="4355" max="4355" width="9.109375" style="170"/>
    <col min="4356" max="4356" width="5.6640625" style="170" customWidth="1"/>
    <col min="4357" max="4357" width="4.5546875" style="170" customWidth="1"/>
    <col min="4358" max="4358" width="6.33203125" style="170" customWidth="1"/>
    <col min="4359" max="4359" width="32.33203125" style="170" customWidth="1"/>
    <col min="4360" max="4360" width="15.33203125" style="170" customWidth="1"/>
    <col min="4361" max="4361" width="12.6640625" style="170" customWidth="1"/>
    <col min="4362" max="4362" width="10.5546875" style="170" customWidth="1"/>
    <col min="4363" max="4370" width="10.44140625" style="170" customWidth="1"/>
    <col min="4371" max="4371" width="12.33203125" style="170" customWidth="1"/>
    <col min="4372" max="4372" width="10.44140625" style="170" customWidth="1"/>
    <col min="4373" max="4373" width="11.6640625" style="170" customWidth="1"/>
    <col min="4374" max="4375" width="10.44140625" style="170" customWidth="1"/>
    <col min="4376" max="4376" width="14.6640625" style="170" customWidth="1"/>
    <col min="4377" max="4378" width="15.109375" style="170" customWidth="1"/>
    <col min="4379" max="4379" width="5" style="170" customWidth="1"/>
    <col min="4380" max="4380" width="18.6640625" style="170" customWidth="1"/>
    <col min="4381" max="4381" width="4.6640625" style="170" customWidth="1"/>
    <col min="4382" max="4382" width="11.6640625" style="170" customWidth="1"/>
    <col min="4383" max="4383" width="5.109375" style="170" customWidth="1"/>
    <col min="4384" max="4384" width="5" style="170" customWidth="1"/>
    <col min="4385" max="4385" width="4.5546875" style="170" customWidth="1"/>
    <col min="4386" max="4386" width="4.6640625" style="170" customWidth="1"/>
    <col min="4387" max="4387" width="4.44140625" style="170" customWidth="1"/>
    <col min="4388" max="4388" width="4.6640625" style="170" customWidth="1"/>
    <col min="4389" max="4389" width="5" style="170" customWidth="1"/>
    <col min="4390" max="4390" width="4.6640625" style="170" customWidth="1"/>
    <col min="4391" max="4391" width="5.44140625" style="170" customWidth="1"/>
    <col min="4392" max="4392" width="4.88671875" style="170" customWidth="1"/>
    <col min="4393" max="4394" width="4.6640625" style="170" customWidth="1"/>
    <col min="4395" max="4399" width="9.109375" style="170"/>
    <col min="4400" max="4400" width="6" style="170" customWidth="1"/>
    <col min="4401" max="4608" width="9.109375" style="170"/>
    <col min="4609" max="4609" width="5.88671875" style="170" customWidth="1"/>
    <col min="4610" max="4610" width="29.88671875" style="170" customWidth="1"/>
    <col min="4611" max="4611" width="9.109375" style="170"/>
    <col min="4612" max="4612" width="5.6640625" style="170" customWidth="1"/>
    <col min="4613" max="4613" width="4.5546875" style="170" customWidth="1"/>
    <col min="4614" max="4614" width="6.33203125" style="170" customWidth="1"/>
    <col min="4615" max="4615" width="32.33203125" style="170" customWidth="1"/>
    <col min="4616" max="4616" width="15.33203125" style="170" customWidth="1"/>
    <col min="4617" max="4617" width="12.6640625" style="170" customWidth="1"/>
    <col min="4618" max="4618" width="10.5546875" style="170" customWidth="1"/>
    <col min="4619" max="4626" width="10.44140625" style="170" customWidth="1"/>
    <col min="4627" max="4627" width="12.33203125" style="170" customWidth="1"/>
    <col min="4628" max="4628" width="10.44140625" style="170" customWidth="1"/>
    <col min="4629" max="4629" width="11.6640625" style="170" customWidth="1"/>
    <col min="4630" max="4631" width="10.44140625" style="170" customWidth="1"/>
    <col min="4632" max="4632" width="14.6640625" style="170" customWidth="1"/>
    <col min="4633" max="4634" width="15.109375" style="170" customWidth="1"/>
    <col min="4635" max="4635" width="5" style="170" customWidth="1"/>
    <col min="4636" max="4636" width="18.6640625" style="170" customWidth="1"/>
    <col min="4637" max="4637" width="4.6640625" style="170" customWidth="1"/>
    <col min="4638" max="4638" width="11.6640625" style="170" customWidth="1"/>
    <col min="4639" max="4639" width="5.109375" style="170" customWidth="1"/>
    <col min="4640" max="4640" width="5" style="170" customWidth="1"/>
    <col min="4641" max="4641" width="4.5546875" style="170" customWidth="1"/>
    <col min="4642" max="4642" width="4.6640625" style="170" customWidth="1"/>
    <col min="4643" max="4643" width="4.44140625" style="170" customWidth="1"/>
    <col min="4644" max="4644" width="4.6640625" style="170" customWidth="1"/>
    <col min="4645" max="4645" width="5" style="170" customWidth="1"/>
    <col min="4646" max="4646" width="4.6640625" style="170" customWidth="1"/>
    <col min="4647" max="4647" width="5.44140625" style="170" customWidth="1"/>
    <col min="4648" max="4648" width="4.88671875" style="170" customWidth="1"/>
    <col min="4649" max="4650" width="4.6640625" style="170" customWidth="1"/>
    <col min="4651" max="4655" width="9.109375" style="170"/>
    <col min="4656" max="4656" width="6" style="170" customWidth="1"/>
    <col min="4657" max="4864" width="9.109375" style="170"/>
    <col min="4865" max="4865" width="5.88671875" style="170" customWidth="1"/>
    <col min="4866" max="4866" width="29.88671875" style="170" customWidth="1"/>
    <col min="4867" max="4867" width="9.109375" style="170"/>
    <col min="4868" max="4868" width="5.6640625" style="170" customWidth="1"/>
    <col min="4869" max="4869" width="4.5546875" style="170" customWidth="1"/>
    <col min="4870" max="4870" width="6.33203125" style="170" customWidth="1"/>
    <col min="4871" max="4871" width="32.33203125" style="170" customWidth="1"/>
    <col min="4872" max="4872" width="15.33203125" style="170" customWidth="1"/>
    <col min="4873" max="4873" width="12.6640625" style="170" customWidth="1"/>
    <col min="4874" max="4874" width="10.5546875" style="170" customWidth="1"/>
    <col min="4875" max="4882" width="10.44140625" style="170" customWidth="1"/>
    <col min="4883" max="4883" width="12.33203125" style="170" customWidth="1"/>
    <col min="4884" max="4884" width="10.44140625" style="170" customWidth="1"/>
    <col min="4885" max="4885" width="11.6640625" style="170" customWidth="1"/>
    <col min="4886" max="4887" width="10.44140625" style="170" customWidth="1"/>
    <col min="4888" max="4888" width="14.6640625" style="170" customWidth="1"/>
    <col min="4889" max="4890" width="15.109375" style="170" customWidth="1"/>
    <col min="4891" max="4891" width="5" style="170" customWidth="1"/>
    <col min="4892" max="4892" width="18.6640625" style="170" customWidth="1"/>
    <col min="4893" max="4893" width="4.6640625" style="170" customWidth="1"/>
    <col min="4894" max="4894" width="11.6640625" style="170" customWidth="1"/>
    <col min="4895" max="4895" width="5.109375" style="170" customWidth="1"/>
    <col min="4896" max="4896" width="5" style="170" customWidth="1"/>
    <col min="4897" max="4897" width="4.5546875" style="170" customWidth="1"/>
    <col min="4898" max="4898" width="4.6640625" style="170" customWidth="1"/>
    <col min="4899" max="4899" width="4.44140625" style="170" customWidth="1"/>
    <col min="4900" max="4900" width="4.6640625" style="170" customWidth="1"/>
    <col min="4901" max="4901" width="5" style="170" customWidth="1"/>
    <col min="4902" max="4902" width="4.6640625" style="170" customWidth="1"/>
    <col min="4903" max="4903" width="5.44140625" style="170" customWidth="1"/>
    <col min="4904" max="4904" width="4.88671875" style="170" customWidth="1"/>
    <col min="4905" max="4906" width="4.6640625" style="170" customWidth="1"/>
    <col min="4907" max="4911" width="9.109375" style="170"/>
    <col min="4912" max="4912" width="6" style="170" customWidth="1"/>
    <col min="4913" max="5120" width="9.109375" style="170"/>
    <col min="5121" max="5121" width="5.88671875" style="170" customWidth="1"/>
    <col min="5122" max="5122" width="29.88671875" style="170" customWidth="1"/>
    <col min="5123" max="5123" width="9.109375" style="170"/>
    <col min="5124" max="5124" width="5.6640625" style="170" customWidth="1"/>
    <col min="5125" max="5125" width="4.5546875" style="170" customWidth="1"/>
    <col min="5126" max="5126" width="6.33203125" style="170" customWidth="1"/>
    <col min="5127" max="5127" width="32.33203125" style="170" customWidth="1"/>
    <col min="5128" max="5128" width="15.33203125" style="170" customWidth="1"/>
    <col min="5129" max="5129" width="12.6640625" style="170" customWidth="1"/>
    <col min="5130" max="5130" width="10.5546875" style="170" customWidth="1"/>
    <col min="5131" max="5138" width="10.44140625" style="170" customWidth="1"/>
    <col min="5139" max="5139" width="12.33203125" style="170" customWidth="1"/>
    <col min="5140" max="5140" width="10.44140625" style="170" customWidth="1"/>
    <col min="5141" max="5141" width="11.6640625" style="170" customWidth="1"/>
    <col min="5142" max="5143" width="10.44140625" style="170" customWidth="1"/>
    <col min="5144" max="5144" width="14.6640625" style="170" customWidth="1"/>
    <col min="5145" max="5146" width="15.109375" style="170" customWidth="1"/>
    <col min="5147" max="5147" width="5" style="170" customWidth="1"/>
    <col min="5148" max="5148" width="18.6640625" style="170" customWidth="1"/>
    <col min="5149" max="5149" width="4.6640625" style="170" customWidth="1"/>
    <col min="5150" max="5150" width="11.6640625" style="170" customWidth="1"/>
    <col min="5151" max="5151" width="5.109375" style="170" customWidth="1"/>
    <col min="5152" max="5152" width="5" style="170" customWidth="1"/>
    <col min="5153" max="5153" width="4.5546875" style="170" customWidth="1"/>
    <col min="5154" max="5154" width="4.6640625" style="170" customWidth="1"/>
    <col min="5155" max="5155" width="4.44140625" style="170" customWidth="1"/>
    <col min="5156" max="5156" width="4.6640625" style="170" customWidth="1"/>
    <col min="5157" max="5157" width="5" style="170" customWidth="1"/>
    <col min="5158" max="5158" width="4.6640625" style="170" customWidth="1"/>
    <col min="5159" max="5159" width="5.44140625" style="170" customWidth="1"/>
    <col min="5160" max="5160" width="4.88671875" style="170" customWidth="1"/>
    <col min="5161" max="5162" width="4.6640625" style="170" customWidth="1"/>
    <col min="5163" max="5167" width="9.109375" style="170"/>
    <col min="5168" max="5168" width="6" style="170" customWidth="1"/>
    <col min="5169" max="5376" width="9.109375" style="170"/>
    <col min="5377" max="5377" width="5.88671875" style="170" customWidth="1"/>
    <col min="5378" max="5378" width="29.88671875" style="170" customWidth="1"/>
    <col min="5379" max="5379" width="9.109375" style="170"/>
    <col min="5380" max="5380" width="5.6640625" style="170" customWidth="1"/>
    <col min="5381" max="5381" width="4.5546875" style="170" customWidth="1"/>
    <col min="5382" max="5382" width="6.33203125" style="170" customWidth="1"/>
    <col min="5383" max="5383" width="32.33203125" style="170" customWidth="1"/>
    <col min="5384" max="5384" width="15.33203125" style="170" customWidth="1"/>
    <col min="5385" max="5385" width="12.6640625" style="170" customWidth="1"/>
    <col min="5386" max="5386" width="10.5546875" style="170" customWidth="1"/>
    <col min="5387" max="5394" width="10.44140625" style="170" customWidth="1"/>
    <col min="5395" max="5395" width="12.33203125" style="170" customWidth="1"/>
    <col min="5396" max="5396" width="10.44140625" style="170" customWidth="1"/>
    <col min="5397" max="5397" width="11.6640625" style="170" customWidth="1"/>
    <col min="5398" max="5399" width="10.44140625" style="170" customWidth="1"/>
    <col min="5400" max="5400" width="14.6640625" style="170" customWidth="1"/>
    <col min="5401" max="5402" width="15.109375" style="170" customWidth="1"/>
    <col min="5403" max="5403" width="5" style="170" customWidth="1"/>
    <col min="5404" max="5404" width="18.6640625" style="170" customWidth="1"/>
    <col min="5405" max="5405" width="4.6640625" style="170" customWidth="1"/>
    <col min="5406" max="5406" width="11.6640625" style="170" customWidth="1"/>
    <col min="5407" max="5407" width="5.109375" style="170" customWidth="1"/>
    <col min="5408" max="5408" width="5" style="170" customWidth="1"/>
    <col min="5409" max="5409" width="4.5546875" style="170" customWidth="1"/>
    <col min="5410" max="5410" width="4.6640625" style="170" customWidth="1"/>
    <col min="5411" max="5411" width="4.44140625" style="170" customWidth="1"/>
    <col min="5412" max="5412" width="4.6640625" style="170" customWidth="1"/>
    <col min="5413" max="5413" width="5" style="170" customWidth="1"/>
    <col min="5414" max="5414" width="4.6640625" style="170" customWidth="1"/>
    <col min="5415" max="5415" width="5.44140625" style="170" customWidth="1"/>
    <col min="5416" max="5416" width="4.88671875" style="170" customWidth="1"/>
    <col min="5417" max="5418" width="4.6640625" style="170" customWidth="1"/>
    <col min="5419" max="5423" width="9.109375" style="170"/>
    <col min="5424" max="5424" width="6" style="170" customWidth="1"/>
    <col min="5425" max="5632" width="9.109375" style="170"/>
    <col min="5633" max="5633" width="5.88671875" style="170" customWidth="1"/>
    <col min="5634" max="5634" width="29.88671875" style="170" customWidth="1"/>
    <col min="5635" max="5635" width="9.109375" style="170"/>
    <col min="5636" max="5636" width="5.6640625" style="170" customWidth="1"/>
    <col min="5637" max="5637" width="4.5546875" style="170" customWidth="1"/>
    <col min="5638" max="5638" width="6.33203125" style="170" customWidth="1"/>
    <col min="5639" max="5639" width="32.33203125" style="170" customWidth="1"/>
    <col min="5640" max="5640" width="15.33203125" style="170" customWidth="1"/>
    <col min="5641" max="5641" width="12.6640625" style="170" customWidth="1"/>
    <col min="5642" max="5642" width="10.5546875" style="170" customWidth="1"/>
    <col min="5643" max="5650" width="10.44140625" style="170" customWidth="1"/>
    <col min="5651" max="5651" width="12.33203125" style="170" customWidth="1"/>
    <col min="5652" max="5652" width="10.44140625" style="170" customWidth="1"/>
    <col min="5653" max="5653" width="11.6640625" style="170" customWidth="1"/>
    <col min="5654" max="5655" width="10.44140625" style="170" customWidth="1"/>
    <col min="5656" max="5656" width="14.6640625" style="170" customWidth="1"/>
    <col min="5657" max="5658" width="15.109375" style="170" customWidth="1"/>
    <col min="5659" max="5659" width="5" style="170" customWidth="1"/>
    <col min="5660" max="5660" width="18.6640625" style="170" customWidth="1"/>
    <col min="5661" max="5661" width="4.6640625" style="170" customWidth="1"/>
    <col min="5662" max="5662" width="11.6640625" style="170" customWidth="1"/>
    <col min="5663" max="5663" width="5.109375" style="170" customWidth="1"/>
    <col min="5664" max="5664" width="5" style="170" customWidth="1"/>
    <col min="5665" max="5665" width="4.5546875" style="170" customWidth="1"/>
    <col min="5666" max="5666" width="4.6640625" style="170" customWidth="1"/>
    <col min="5667" max="5667" width="4.44140625" style="170" customWidth="1"/>
    <col min="5668" max="5668" width="4.6640625" style="170" customWidth="1"/>
    <col min="5669" max="5669" width="5" style="170" customWidth="1"/>
    <col min="5670" max="5670" width="4.6640625" style="170" customWidth="1"/>
    <col min="5671" max="5671" width="5.44140625" style="170" customWidth="1"/>
    <col min="5672" max="5672" width="4.88671875" style="170" customWidth="1"/>
    <col min="5673" max="5674" width="4.6640625" style="170" customWidth="1"/>
    <col min="5675" max="5679" width="9.109375" style="170"/>
    <col min="5680" max="5680" width="6" style="170" customWidth="1"/>
    <col min="5681" max="5888" width="9.109375" style="170"/>
    <col min="5889" max="5889" width="5.88671875" style="170" customWidth="1"/>
    <col min="5890" max="5890" width="29.88671875" style="170" customWidth="1"/>
    <col min="5891" max="5891" width="9.109375" style="170"/>
    <col min="5892" max="5892" width="5.6640625" style="170" customWidth="1"/>
    <col min="5893" max="5893" width="4.5546875" style="170" customWidth="1"/>
    <col min="5894" max="5894" width="6.33203125" style="170" customWidth="1"/>
    <col min="5895" max="5895" width="32.33203125" style="170" customWidth="1"/>
    <col min="5896" max="5896" width="15.33203125" style="170" customWidth="1"/>
    <col min="5897" max="5897" width="12.6640625" style="170" customWidth="1"/>
    <col min="5898" max="5898" width="10.5546875" style="170" customWidth="1"/>
    <col min="5899" max="5906" width="10.44140625" style="170" customWidth="1"/>
    <col min="5907" max="5907" width="12.33203125" style="170" customWidth="1"/>
    <col min="5908" max="5908" width="10.44140625" style="170" customWidth="1"/>
    <col min="5909" max="5909" width="11.6640625" style="170" customWidth="1"/>
    <col min="5910" max="5911" width="10.44140625" style="170" customWidth="1"/>
    <col min="5912" max="5912" width="14.6640625" style="170" customWidth="1"/>
    <col min="5913" max="5914" width="15.109375" style="170" customWidth="1"/>
    <col min="5915" max="5915" width="5" style="170" customWidth="1"/>
    <col min="5916" max="5916" width="18.6640625" style="170" customWidth="1"/>
    <col min="5917" max="5917" width="4.6640625" style="170" customWidth="1"/>
    <col min="5918" max="5918" width="11.6640625" style="170" customWidth="1"/>
    <col min="5919" max="5919" width="5.109375" style="170" customWidth="1"/>
    <col min="5920" max="5920" width="5" style="170" customWidth="1"/>
    <col min="5921" max="5921" width="4.5546875" style="170" customWidth="1"/>
    <col min="5922" max="5922" width="4.6640625" style="170" customWidth="1"/>
    <col min="5923" max="5923" width="4.44140625" style="170" customWidth="1"/>
    <col min="5924" max="5924" width="4.6640625" style="170" customWidth="1"/>
    <col min="5925" max="5925" width="5" style="170" customWidth="1"/>
    <col min="5926" max="5926" width="4.6640625" style="170" customWidth="1"/>
    <col min="5927" max="5927" width="5.44140625" style="170" customWidth="1"/>
    <col min="5928" max="5928" width="4.88671875" style="170" customWidth="1"/>
    <col min="5929" max="5930" width="4.6640625" style="170" customWidth="1"/>
    <col min="5931" max="5935" width="9.109375" style="170"/>
    <col min="5936" max="5936" width="6" style="170" customWidth="1"/>
    <col min="5937" max="6144" width="9.109375" style="170"/>
    <col min="6145" max="6145" width="5.88671875" style="170" customWidth="1"/>
    <col min="6146" max="6146" width="29.88671875" style="170" customWidth="1"/>
    <col min="6147" max="6147" width="9.109375" style="170"/>
    <col min="6148" max="6148" width="5.6640625" style="170" customWidth="1"/>
    <col min="6149" max="6149" width="4.5546875" style="170" customWidth="1"/>
    <col min="6150" max="6150" width="6.33203125" style="170" customWidth="1"/>
    <col min="6151" max="6151" width="32.33203125" style="170" customWidth="1"/>
    <col min="6152" max="6152" width="15.33203125" style="170" customWidth="1"/>
    <col min="6153" max="6153" width="12.6640625" style="170" customWidth="1"/>
    <col min="6154" max="6154" width="10.5546875" style="170" customWidth="1"/>
    <col min="6155" max="6162" width="10.44140625" style="170" customWidth="1"/>
    <col min="6163" max="6163" width="12.33203125" style="170" customWidth="1"/>
    <col min="6164" max="6164" width="10.44140625" style="170" customWidth="1"/>
    <col min="6165" max="6165" width="11.6640625" style="170" customWidth="1"/>
    <col min="6166" max="6167" width="10.44140625" style="170" customWidth="1"/>
    <col min="6168" max="6168" width="14.6640625" style="170" customWidth="1"/>
    <col min="6169" max="6170" width="15.109375" style="170" customWidth="1"/>
    <col min="6171" max="6171" width="5" style="170" customWidth="1"/>
    <col min="6172" max="6172" width="18.6640625" style="170" customWidth="1"/>
    <col min="6173" max="6173" width="4.6640625" style="170" customWidth="1"/>
    <col min="6174" max="6174" width="11.6640625" style="170" customWidth="1"/>
    <col min="6175" max="6175" width="5.109375" style="170" customWidth="1"/>
    <col min="6176" max="6176" width="5" style="170" customWidth="1"/>
    <col min="6177" max="6177" width="4.5546875" style="170" customWidth="1"/>
    <col min="6178" max="6178" width="4.6640625" style="170" customWidth="1"/>
    <col min="6179" max="6179" width="4.44140625" style="170" customWidth="1"/>
    <col min="6180" max="6180" width="4.6640625" style="170" customWidth="1"/>
    <col min="6181" max="6181" width="5" style="170" customWidth="1"/>
    <col min="6182" max="6182" width="4.6640625" style="170" customWidth="1"/>
    <col min="6183" max="6183" width="5.44140625" style="170" customWidth="1"/>
    <col min="6184" max="6184" width="4.88671875" style="170" customWidth="1"/>
    <col min="6185" max="6186" width="4.6640625" style="170" customWidth="1"/>
    <col min="6187" max="6191" width="9.109375" style="170"/>
    <col min="6192" max="6192" width="6" style="170" customWidth="1"/>
    <col min="6193" max="6400" width="9.109375" style="170"/>
    <col min="6401" max="6401" width="5.88671875" style="170" customWidth="1"/>
    <col min="6402" max="6402" width="29.88671875" style="170" customWidth="1"/>
    <col min="6403" max="6403" width="9.109375" style="170"/>
    <col min="6404" max="6404" width="5.6640625" style="170" customWidth="1"/>
    <col min="6405" max="6405" width="4.5546875" style="170" customWidth="1"/>
    <col min="6406" max="6406" width="6.33203125" style="170" customWidth="1"/>
    <col min="6407" max="6407" width="32.33203125" style="170" customWidth="1"/>
    <col min="6408" max="6408" width="15.33203125" style="170" customWidth="1"/>
    <col min="6409" max="6409" width="12.6640625" style="170" customWidth="1"/>
    <col min="6410" max="6410" width="10.5546875" style="170" customWidth="1"/>
    <col min="6411" max="6418" width="10.44140625" style="170" customWidth="1"/>
    <col min="6419" max="6419" width="12.33203125" style="170" customWidth="1"/>
    <col min="6420" max="6420" width="10.44140625" style="170" customWidth="1"/>
    <col min="6421" max="6421" width="11.6640625" style="170" customWidth="1"/>
    <col min="6422" max="6423" width="10.44140625" style="170" customWidth="1"/>
    <col min="6424" max="6424" width="14.6640625" style="170" customWidth="1"/>
    <col min="6425" max="6426" width="15.109375" style="170" customWidth="1"/>
    <col min="6427" max="6427" width="5" style="170" customWidth="1"/>
    <col min="6428" max="6428" width="18.6640625" style="170" customWidth="1"/>
    <col min="6429" max="6429" width="4.6640625" style="170" customWidth="1"/>
    <col min="6430" max="6430" width="11.6640625" style="170" customWidth="1"/>
    <col min="6431" max="6431" width="5.109375" style="170" customWidth="1"/>
    <col min="6432" max="6432" width="5" style="170" customWidth="1"/>
    <col min="6433" max="6433" width="4.5546875" style="170" customWidth="1"/>
    <col min="6434" max="6434" width="4.6640625" style="170" customWidth="1"/>
    <col min="6435" max="6435" width="4.44140625" style="170" customWidth="1"/>
    <col min="6436" max="6436" width="4.6640625" style="170" customWidth="1"/>
    <col min="6437" max="6437" width="5" style="170" customWidth="1"/>
    <col min="6438" max="6438" width="4.6640625" style="170" customWidth="1"/>
    <col min="6439" max="6439" width="5.44140625" style="170" customWidth="1"/>
    <col min="6440" max="6440" width="4.88671875" style="170" customWidth="1"/>
    <col min="6441" max="6442" width="4.6640625" style="170" customWidth="1"/>
    <col min="6443" max="6447" width="9.109375" style="170"/>
    <col min="6448" max="6448" width="6" style="170" customWidth="1"/>
    <col min="6449" max="6656" width="9.109375" style="170"/>
    <col min="6657" max="6657" width="5.88671875" style="170" customWidth="1"/>
    <col min="6658" max="6658" width="29.88671875" style="170" customWidth="1"/>
    <col min="6659" max="6659" width="9.109375" style="170"/>
    <col min="6660" max="6660" width="5.6640625" style="170" customWidth="1"/>
    <col min="6661" max="6661" width="4.5546875" style="170" customWidth="1"/>
    <col min="6662" max="6662" width="6.33203125" style="170" customWidth="1"/>
    <col min="6663" max="6663" width="32.33203125" style="170" customWidth="1"/>
    <col min="6664" max="6664" width="15.33203125" style="170" customWidth="1"/>
    <col min="6665" max="6665" width="12.6640625" style="170" customWidth="1"/>
    <col min="6666" max="6666" width="10.5546875" style="170" customWidth="1"/>
    <col min="6667" max="6674" width="10.44140625" style="170" customWidth="1"/>
    <col min="6675" max="6675" width="12.33203125" style="170" customWidth="1"/>
    <col min="6676" max="6676" width="10.44140625" style="170" customWidth="1"/>
    <col min="6677" max="6677" width="11.6640625" style="170" customWidth="1"/>
    <col min="6678" max="6679" width="10.44140625" style="170" customWidth="1"/>
    <col min="6680" max="6680" width="14.6640625" style="170" customWidth="1"/>
    <col min="6681" max="6682" width="15.109375" style="170" customWidth="1"/>
    <col min="6683" max="6683" width="5" style="170" customWidth="1"/>
    <col min="6684" max="6684" width="18.6640625" style="170" customWidth="1"/>
    <col min="6685" max="6685" width="4.6640625" style="170" customWidth="1"/>
    <col min="6686" max="6686" width="11.6640625" style="170" customWidth="1"/>
    <col min="6687" max="6687" width="5.109375" style="170" customWidth="1"/>
    <col min="6688" max="6688" width="5" style="170" customWidth="1"/>
    <col min="6689" max="6689" width="4.5546875" style="170" customWidth="1"/>
    <col min="6690" max="6690" width="4.6640625" style="170" customWidth="1"/>
    <col min="6691" max="6691" width="4.44140625" style="170" customWidth="1"/>
    <col min="6692" max="6692" width="4.6640625" style="170" customWidth="1"/>
    <col min="6693" max="6693" width="5" style="170" customWidth="1"/>
    <col min="6694" max="6694" width="4.6640625" style="170" customWidth="1"/>
    <col min="6695" max="6695" width="5.44140625" style="170" customWidth="1"/>
    <col min="6696" max="6696" width="4.88671875" style="170" customWidth="1"/>
    <col min="6697" max="6698" width="4.6640625" style="170" customWidth="1"/>
    <col min="6699" max="6703" width="9.109375" style="170"/>
    <col min="6704" max="6704" width="6" style="170" customWidth="1"/>
    <col min="6705" max="6912" width="9.109375" style="170"/>
    <col min="6913" max="6913" width="5.88671875" style="170" customWidth="1"/>
    <col min="6914" max="6914" width="29.88671875" style="170" customWidth="1"/>
    <col min="6915" max="6915" width="9.109375" style="170"/>
    <col min="6916" max="6916" width="5.6640625" style="170" customWidth="1"/>
    <col min="6917" max="6917" width="4.5546875" style="170" customWidth="1"/>
    <col min="6918" max="6918" width="6.33203125" style="170" customWidth="1"/>
    <col min="6919" max="6919" width="32.33203125" style="170" customWidth="1"/>
    <col min="6920" max="6920" width="15.33203125" style="170" customWidth="1"/>
    <col min="6921" max="6921" width="12.6640625" style="170" customWidth="1"/>
    <col min="6922" max="6922" width="10.5546875" style="170" customWidth="1"/>
    <col min="6923" max="6930" width="10.44140625" style="170" customWidth="1"/>
    <col min="6931" max="6931" width="12.33203125" style="170" customWidth="1"/>
    <col min="6932" max="6932" width="10.44140625" style="170" customWidth="1"/>
    <col min="6933" max="6933" width="11.6640625" style="170" customWidth="1"/>
    <col min="6934" max="6935" width="10.44140625" style="170" customWidth="1"/>
    <col min="6936" max="6936" width="14.6640625" style="170" customWidth="1"/>
    <col min="6937" max="6938" width="15.109375" style="170" customWidth="1"/>
    <col min="6939" max="6939" width="5" style="170" customWidth="1"/>
    <col min="6940" max="6940" width="18.6640625" style="170" customWidth="1"/>
    <col min="6941" max="6941" width="4.6640625" style="170" customWidth="1"/>
    <col min="6942" max="6942" width="11.6640625" style="170" customWidth="1"/>
    <col min="6943" max="6943" width="5.109375" style="170" customWidth="1"/>
    <col min="6944" max="6944" width="5" style="170" customWidth="1"/>
    <col min="6945" max="6945" width="4.5546875" style="170" customWidth="1"/>
    <col min="6946" max="6946" width="4.6640625" style="170" customWidth="1"/>
    <col min="6947" max="6947" width="4.44140625" style="170" customWidth="1"/>
    <col min="6948" max="6948" width="4.6640625" style="170" customWidth="1"/>
    <col min="6949" max="6949" width="5" style="170" customWidth="1"/>
    <col min="6950" max="6950" width="4.6640625" style="170" customWidth="1"/>
    <col min="6951" max="6951" width="5.44140625" style="170" customWidth="1"/>
    <col min="6952" max="6952" width="4.88671875" style="170" customWidth="1"/>
    <col min="6953" max="6954" width="4.6640625" style="170" customWidth="1"/>
    <col min="6955" max="6959" width="9.109375" style="170"/>
    <col min="6960" max="6960" width="6" style="170" customWidth="1"/>
    <col min="6961" max="7168" width="9.109375" style="170"/>
    <col min="7169" max="7169" width="5.88671875" style="170" customWidth="1"/>
    <col min="7170" max="7170" width="29.88671875" style="170" customWidth="1"/>
    <col min="7171" max="7171" width="9.109375" style="170"/>
    <col min="7172" max="7172" width="5.6640625" style="170" customWidth="1"/>
    <col min="7173" max="7173" width="4.5546875" style="170" customWidth="1"/>
    <col min="7174" max="7174" width="6.33203125" style="170" customWidth="1"/>
    <col min="7175" max="7175" width="32.33203125" style="170" customWidth="1"/>
    <col min="7176" max="7176" width="15.33203125" style="170" customWidth="1"/>
    <col min="7177" max="7177" width="12.6640625" style="170" customWidth="1"/>
    <col min="7178" max="7178" width="10.5546875" style="170" customWidth="1"/>
    <col min="7179" max="7186" width="10.44140625" style="170" customWidth="1"/>
    <col min="7187" max="7187" width="12.33203125" style="170" customWidth="1"/>
    <col min="7188" max="7188" width="10.44140625" style="170" customWidth="1"/>
    <col min="7189" max="7189" width="11.6640625" style="170" customWidth="1"/>
    <col min="7190" max="7191" width="10.44140625" style="170" customWidth="1"/>
    <col min="7192" max="7192" width="14.6640625" style="170" customWidth="1"/>
    <col min="7193" max="7194" width="15.109375" style="170" customWidth="1"/>
    <col min="7195" max="7195" width="5" style="170" customWidth="1"/>
    <col min="7196" max="7196" width="18.6640625" style="170" customWidth="1"/>
    <col min="7197" max="7197" width="4.6640625" style="170" customWidth="1"/>
    <col min="7198" max="7198" width="11.6640625" style="170" customWidth="1"/>
    <col min="7199" max="7199" width="5.109375" style="170" customWidth="1"/>
    <col min="7200" max="7200" width="5" style="170" customWidth="1"/>
    <col min="7201" max="7201" width="4.5546875" style="170" customWidth="1"/>
    <col min="7202" max="7202" width="4.6640625" style="170" customWidth="1"/>
    <col min="7203" max="7203" width="4.44140625" style="170" customWidth="1"/>
    <col min="7204" max="7204" width="4.6640625" style="170" customWidth="1"/>
    <col min="7205" max="7205" width="5" style="170" customWidth="1"/>
    <col min="7206" max="7206" width="4.6640625" style="170" customWidth="1"/>
    <col min="7207" max="7207" width="5.44140625" style="170" customWidth="1"/>
    <col min="7208" max="7208" width="4.88671875" style="170" customWidth="1"/>
    <col min="7209" max="7210" width="4.6640625" style="170" customWidth="1"/>
    <col min="7211" max="7215" width="9.109375" style="170"/>
    <col min="7216" max="7216" width="6" style="170" customWidth="1"/>
    <col min="7217" max="7424" width="9.109375" style="170"/>
    <col min="7425" max="7425" width="5.88671875" style="170" customWidth="1"/>
    <col min="7426" max="7426" width="29.88671875" style="170" customWidth="1"/>
    <col min="7427" max="7427" width="9.109375" style="170"/>
    <col min="7428" max="7428" width="5.6640625" style="170" customWidth="1"/>
    <col min="7429" max="7429" width="4.5546875" style="170" customWidth="1"/>
    <col min="7430" max="7430" width="6.33203125" style="170" customWidth="1"/>
    <col min="7431" max="7431" width="32.33203125" style="170" customWidth="1"/>
    <col min="7432" max="7432" width="15.33203125" style="170" customWidth="1"/>
    <col min="7433" max="7433" width="12.6640625" style="170" customWidth="1"/>
    <col min="7434" max="7434" width="10.5546875" style="170" customWidth="1"/>
    <col min="7435" max="7442" width="10.44140625" style="170" customWidth="1"/>
    <col min="7443" max="7443" width="12.33203125" style="170" customWidth="1"/>
    <col min="7444" max="7444" width="10.44140625" style="170" customWidth="1"/>
    <col min="7445" max="7445" width="11.6640625" style="170" customWidth="1"/>
    <col min="7446" max="7447" width="10.44140625" style="170" customWidth="1"/>
    <col min="7448" max="7448" width="14.6640625" style="170" customWidth="1"/>
    <col min="7449" max="7450" width="15.109375" style="170" customWidth="1"/>
    <col min="7451" max="7451" width="5" style="170" customWidth="1"/>
    <col min="7452" max="7452" width="18.6640625" style="170" customWidth="1"/>
    <col min="7453" max="7453" width="4.6640625" style="170" customWidth="1"/>
    <col min="7454" max="7454" width="11.6640625" style="170" customWidth="1"/>
    <col min="7455" max="7455" width="5.109375" style="170" customWidth="1"/>
    <col min="7456" max="7456" width="5" style="170" customWidth="1"/>
    <col min="7457" max="7457" width="4.5546875" style="170" customWidth="1"/>
    <col min="7458" max="7458" width="4.6640625" style="170" customWidth="1"/>
    <col min="7459" max="7459" width="4.44140625" style="170" customWidth="1"/>
    <col min="7460" max="7460" width="4.6640625" style="170" customWidth="1"/>
    <col min="7461" max="7461" width="5" style="170" customWidth="1"/>
    <col min="7462" max="7462" width="4.6640625" style="170" customWidth="1"/>
    <col min="7463" max="7463" width="5.44140625" style="170" customWidth="1"/>
    <col min="7464" max="7464" width="4.88671875" style="170" customWidth="1"/>
    <col min="7465" max="7466" width="4.6640625" style="170" customWidth="1"/>
    <col min="7467" max="7471" width="9.109375" style="170"/>
    <col min="7472" max="7472" width="6" style="170" customWidth="1"/>
    <col min="7473" max="7680" width="9.109375" style="170"/>
    <col min="7681" max="7681" width="5.88671875" style="170" customWidth="1"/>
    <col min="7682" max="7682" width="29.88671875" style="170" customWidth="1"/>
    <col min="7683" max="7683" width="9.109375" style="170"/>
    <col min="7684" max="7684" width="5.6640625" style="170" customWidth="1"/>
    <col min="7685" max="7685" width="4.5546875" style="170" customWidth="1"/>
    <col min="7686" max="7686" width="6.33203125" style="170" customWidth="1"/>
    <col min="7687" max="7687" width="32.33203125" style="170" customWidth="1"/>
    <col min="7688" max="7688" width="15.33203125" style="170" customWidth="1"/>
    <col min="7689" max="7689" width="12.6640625" style="170" customWidth="1"/>
    <col min="7690" max="7690" width="10.5546875" style="170" customWidth="1"/>
    <col min="7691" max="7698" width="10.44140625" style="170" customWidth="1"/>
    <col min="7699" max="7699" width="12.33203125" style="170" customWidth="1"/>
    <col min="7700" max="7700" width="10.44140625" style="170" customWidth="1"/>
    <col min="7701" max="7701" width="11.6640625" style="170" customWidth="1"/>
    <col min="7702" max="7703" width="10.44140625" style="170" customWidth="1"/>
    <col min="7704" max="7704" width="14.6640625" style="170" customWidth="1"/>
    <col min="7705" max="7706" width="15.109375" style="170" customWidth="1"/>
    <col min="7707" max="7707" width="5" style="170" customWidth="1"/>
    <col min="7708" max="7708" width="18.6640625" style="170" customWidth="1"/>
    <col min="7709" max="7709" width="4.6640625" style="170" customWidth="1"/>
    <col min="7710" max="7710" width="11.6640625" style="170" customWidth="1"/>
    <col min="7711" max="7711" width="5.109375" style="170" customWidth="1"/>
    <col min="7712" max="7712" width="5" style="170" customWidth="1"/>
    <col min="7713" max="7713" width="4.5546875" style="170" customWidth="1"/>
    <col min="7714" max="7714" width="4.6640625" style="170" customWidth="1"/>
    <col min="7715" max="7715" width="4.44140625" style="170" customWidth="1"/>
    <col min="7716" max="7716" width="4.6640625" style="170" customWidth="1"/>
    <col min="7717" max="7717" width="5" style="170" customWidth="1"/>
    <col min="7718" max="7718" width="4.6640625" style="170" customWidth="1"/>
    <col min="7719" max="7719" width="5.44140625" style="170" customWidth="1"/>
    <col min="7720" max="7720" width="4.88671875" style="170" customWidth="1"/>
    <col min="7721" max="7722" width="4.6640625" style="170" customWidth="1"/>
    <col min="7723" max="7727" width="9.109375" style="170"/>
    <col min="7728" max="7728" width="6" style="170" customWidth="1"/>
    <col min="7729" max="7936" width="9.109375" style="170"/>
    <col min="7937" max="7937" width="5.88671875" style="170" customWidth="1"/>
    <col min="7938" max="7938" width="29.88671875" style="170" customWidth="1"/>
    <col min="7939" max="7939" width="9.109375" style="170"/>
    <col min="7940" max="7940" width="5.6640625" style="170" customWidth="1"/>
    <col min="7941" max="7941" width="4.5546875" style="170" customWidth="1"/>
    <col min="7942" max="7942" width="6.33203125" style="170" customWidth="1"/>
    <col min="7943" max="7943" width="32.33203125" style="170" customWidth="1"/>
    <col min="7944" max="7944" width="15.33203125" style="170" customWidth="1"/>
    <col min="7945" max="7945" width="12.6640625" style="170" customWidth="1"/>
    <col min="7946" max="7946" width="10.5546875" style="170" customWidth="1"/>
    <col min="7947" max="7954" width="10.44140625" style="170" customWidth="1"/>
    <col min="7955" max="7955" width="12.33203125" style="170" customWidth="1"/>
    <col min="7956" max="7956" width="10.44140625" style="170" customWidth="1"/>
    <col min="7957" max="7957" width="11.6640625" style="170" customWidth="1"/>
    <col min="7958" max="7959" width="10.44140625" style="170" customWidth="1"/>
    <col min="7960" max="7960" width="14.6640625" style="170" customWidth="1"/>
    <col min="7961" max="7962" width="15.109375" style="170" customWidth="1"/>
    <col min="7963" max="7963" width="5" style="170" customWidth="1"/>
    <col min="7964" max="7964" width="18.6640625" style="170" customWidth="1"/>
    <col min="7965" max="7965" width="4.6640625" style="170" customWidth="1"/>
    <col min="7966" max="7966" width="11.6640625" style="170" customWidth="1"/>
    <col min="7967" max="7967" width="5.109375" style="170" customWidth="1"/>
    <col min="7968" max="7968" width="5" style="170" customWidth="1"/>
    <col min="7969" max="7969" width="4.5546875" style="170" customWidth="1"/>
    <col min="7970" max="7970" width="4.6640625" style="170" customWidth="1"/>
    <col min="7971" max="7971" width="4.44140625" style="170" customWidth="1"/>
    <col min="7972" max="7972" width="4.6640625" style="170" customWidth="1"/>
    <col min="7973" max="7973" width="5" style="170" customWidth="1"/>
    <col min="7974" max="7974" width="4.6640625" style="170" customWidth="1"/>
    <col min="7975" max="7975" width="5.44140625" style="170" customWidth="1"/>
    <col min="7976" max="7976" width="4.88671875" style="170" customWidth="1"/>
    <col min="7977" max="7978" width="4.6640625" style="170" customWidth="1"/>
    <col min="7979" max="7983" width="9.109375" style="170"/>
    <col min="7984" max="7984" width="6" style="170" customWidth="1"/>
    <col min="7985" max="8192" width="9.109375" style="170"/>
    <col min="8193" max="8193" width="5.88671875" style="170" customWidth="1"/>
    <col min="8194" max="8194" width="29.88671875" style="170" customWidth="1"/>
    <col min="8195" max="8195" width="9.109375" style="170"/>
    <col min="8196" max="8196" width="5.6640625" style="170" customWidth="1"/>
    <col min="8197" max="8197" width="4.5546875" style="170" customWidth="1"/>
    <col min="8198" max="8198" width="6.33203125" style="170" customWidth="1"/>
    <col min="8199" max="8199" width="32.33203125" style="170" customWidth="1"/>
    <col min="8200" max="8200" width="15.33203125" style="170" customWidth="1"/>
    <col min="8201" max="8201" width="12.6640625" style="170" customWidth="1"/>
    <col min="8202" max="8202" width="10.5546875" style="170" customWidth="1"/>
    <col min="8203" max="8210" width="10.44140625" style="170" customWidth="1"/>
    <col min="8211" max="8211" width="12.33203125" style="170" customWidth="1"/>
    <col min="8212" max="8212" width="10.44140625" style="170" customWidth="1"/>
    <col min="8213" max="8213" width="11.6640625" style="170" customWidth="1"/>
    <col min="8214" max="8215" width="10.44140625" style="170" customWidth="1"/>
    <col min="8216" max="8216" width="14.6640625" style="170" customWidth="1"/>
    <col min="8217" max="8218" width="15.109375" style="170" customWidth="1"/>
    <col min="8219" max="8219" width="5" style="170" customWidth="1"/>
    <col min="8220" max="8220" width="18.6640625" style="170" customWidth="1"/>
    <col min="8221" max="8221" width="4.6640625" style="170" customWidth="1"/>
    <col min="8222" max="8222" width="11.6640625" style="170" customWidth="1"/>
    <col min="8223" max="8223" width="5.109375" style="170" customWidth="1"/>
    <col min="8224" max="8224" width="5" style="170" customWidth="1"/>
    <col min="8225" max="8225" width="4.5546875" style="170" customWidth="1"/>
    <col min="8226" max="8226" width="4.6640625" style="170" customWidth="1"/>
    <col min="8227" max="8227" width="4.44140625" style="170" customWidth="1"/>
    <col min="8228" max="8228" width="4.6640625" style="170" customWidth="1"/>
    <col min="8229" max="8229" width="5" style="170" customWidth="1"/>
    <col min="8230" max="8230" width="4.6640625" style="170" customWidth="1"/>
    <col min="8231" max="8231" width="5.44140625" style="170" customWidth="1"/>
    <col min="8232" max="8232" width="4.88671875" style="170" customWidth="1"/>
    <col min="8233" max="8234" width="4.6640625" style="170" customWidth="1"/>
    <col min="8235" max="8239" width="9.109375" style="170"/>
    <col min="8240" max="8240" width="6" style="170" customWidth="1"/>
    <col min="8241" max="8448" width="9.109375" style="170"/>
    <col min="8449" max="8449" width="5.88671875" style="170" customWidth="1"/>
    <col min="8450" max="8450" width="29.88671875" style="170" customWidth="1"/>
    <col min="8451" max="8451" width="9.109375" style="170"/>
    <col min="8452" max="8452" width="5.6640625" style="170" customWidth="1"/>
    <col min="8453" max="8453" width="4.5546875" style="170" customWidth="1"/>
    <col min="8454" max="8454" width="6.33203125" style="170" customWidth="1"/>
    <col min="8455" max="8455" width="32.33203125" style="170" customWidth="1"/>
    <col min="8456" max="8456" width="15.33203125" style="170" customWidth="1"/>
    <col min="8457" max="8457" width="12.6640625" style="170" customWidth="1"/>
    <col min="8458" max="8458" width="10.5546875" style="170" customWidth="1"/>
    <col min="8459" max="8466" width="10.44140625" style="170" customWidth="1"/>
    <col min="8467" max="8467" width="12.33203125" style="170" customWidth="1"/>
    <col min="8468" max="8468" width="10.44140625" style="170" customWidth="1"/>
    <col min="8469" max="8469" width="11.6640625" style="170" customWidth="1"/>
    <col min="8470" max="8471" width="10.44140625" style="170" customWidth="1"/>
    <col min="8472" max="8472" width="14.6640625" style="170" customWidth="1"/>
    <col min="8473" max="8474" width="15.109375" style="170" customWidth="1"/>
    <col min="8475" max="8475" width="5" style="170" customWidth="1"/>
    <col min="8476" max="8476" width="18.6640625" style="170" customWidth="1"/>
    <col min="8477" max="8477" width="4.6640625" style="170" customWidth="1"/>
    <col min="8478" max="8478" width="11.6640625" style="170" customWidth="1"/>
    <col min="8479" max="8479" width="5.109375" style="170" customWidth="1"/>
    <col min="8480" max="8480" width="5" style="170" customWidth="1"/>
    <col min="8481" max="8481" width="4.5546875" style="170" customWidth="1"/>
    <col min="8482" max="8482" width="4.6640625" style="170" customWidth="1"/>
    <col min="8483" max="8483" width="4.44140625" style="170" customWidth="1"/>
    <col min="8484" max="8484" width="4.6640625" style="170" customWidth="1"/>
    <col min="8485" max="8485" width="5" style="170" customWidth="1"/>
    <col min="8486" max="8486" width="4.6640625" style="170" customWidth="1"/>
    <col min="8487" max="8487" width="5.44140625" style="170" customWidth="1"/>
    <col min="8488" max="8488" width="4.88671875" style="170" customWidth="1"/>
    <col min="8489" max="8490" width="4.6640625" style="170" customWidth="1"/>
    <col min="8491" max="8495" width="9.109375" style="170"/>
    <col min="8496" max="8496" width="6" style="170" customWidth="1"/>
    <col min="8497" max="8704" width="9.109375" style="170"/>
    <col min="8705" max="8705" width="5.88671875" style="170" customWidth="1"/>
    <col min="8706" max="8706" width="29.88671875" style="170" customWidth="1"/>
    <col min="8707" max="8707" width="9.109375" style="170"/>
    <col min="8708" max="8708" width="5.6640625" style="170" customWidth="1"/>
    <col min="8709" max="8709" width="4.5546875" style="170" customWidth="1"/>
    <col min="8710" max="8710" width="6.33203125" style="170" customWidth="1"/>
    <col min="8711" max="8711" width="32.33203125" style="170" customWidth="1"/>
    <col min="8712" max="8712" width="15.33203125" style="170" customWidth="1"/>
    <col min="8713" max="8713" width="12.6640625" style="170" customWidth="1"/>
    <col min="8714" max="8714" width="10.5546875" style="170" customWidth="1"/>
    <col min="8715" max="8722" width="10.44140625" style="170" customWidth="1"/>
    <col min="8723" max="8723" width="12.33203125" style="170" customWidth="1"/>
    <col min="8724" max="8724" width="10.44140625" style="170" customWidth="1"/>
    <col min="8725" max="8725" width="11.6640625" style="170" customWidth="1"/>
    <col min="8726" max="8727" width="10.44140625" style="170" customWidth="1"/>
    <col min="8728" max="8728" width="14.6640625" style="170" customWidth="1"/>
    <col min="8729" max="8730" width="15.109375" style="170" customWidth="1"/>
    <col min="8731" max="8731" width="5" style="170" customWidth="1"/>
    <col min="8732" max="8732" width="18.6640625" style="170" customWidth="1"/>
    <col min="8733" max="8733" width="4.6640625" style="170" customWidth="1"/>
    <col min="8734" max="8734" width="11.6640625" style="170" customWidth="1"/>
    <col min="8735" max="8735" width="5.109375" style="170" customWidth="1"/>
    <col min="8736" max="8736" width="5" style="170" customWidth="1"/>
    <col min="8737" max="8737" width="4.5546875" style="170" customWidth="1"/>
    <col min="8738" max="8738" width="4.6640625" style="170" customWidth="1"/>
    <col min="8739" max="8739" width="4.44140625" style="170" customWidth="1"/>
    <col min="8740" max="8740" width="4.6640625" style="170" customWidth="1"/>
    <col min="8741" max="8741" width="5" style="170" customWidth="1"/>
    <col min="8742" max="8742" width="4.6640625" style="170" customWidth="1"/>
    <col min="8743" max="8743" width="5.44140625" style="170" customWidth="1"/>
    <col min="8744" max="8744" width="4.88671875" style="170" customWidth="1"/>
    <col min="8745" max="8746" width="4.6640625" style="170" customWidth="1"/>
    <col min="8747" max="8751" width="9.109375" style="170"/>
    <col min="8752" max="8752" width="6" style="170" customWidth="1"/>
    <col min="8753" max="8960" width="9.109375" style="170"/>
    <col min="8961" max="8961" width="5.88671875" style="170" customWidth="1"/>
    <col min="8962" max="8962" width="29.88671875" style="170" customWidth="1"/>
    <col min="8963" max="8963" width="9.109375" style="170"/>
    <col min="8964" max="8964" width="5.6640625" style="170" customWidth="1"/>
    <col min="8965" max="8965" width="4.5546875" style="170" customWidth="1"/>
    <col min="8966" max="8966" width="6.33203125" style="170" customWidth="1"/>
    <col min="8967" max="8967" width="32.33203125" style="170" customWidth="1"/>
    <col min="8968" max="8968" width="15.33203125" style="170" customWidth="1"/>
    <col min="8969" max="8969" width="12.6640625" style="170" customWidth="1"/>
    <col min="8970" max="8970" width="10.5546875" style="170" customWidth="1"/>
    <col min="8971" max="8978" width="10.44140625" style="170" customWidth="1"/>
    <col min="8979" max="8979" width="12.33203125" style="170" customWidth="1"/>
    <col min="8980" max="8980" width="10.44140625" style="170" customWidth="1"/>
    <col min="8981" max="8981" width="11.6640625" style="170" customWidth="1"/>
    <col min="8982" max="8983" width="10.44140625" style="170" customWidth="1"/>
    <col min="8984" max="8984" width="14.6640625" style="170" customWidth="1"/>
    <col min="8985" max="8986" width="15.109375" style="170" customWidth="1"/>
    <col min="8987" max="8987" width="5" style="170" customWidth="1"/>
    <col min="8988" max="8988" width="18.6640625" style="170" customWidth="1"/>
    <col min="8989" max="8989" width="4.6640625" style="170" customWidth="1"/>
    <col min="8990" max="8990" width="11.6640625" style="170" customWidth="1"/>
    <col min="8991" max="8991" width="5.109375" style="170" customWidth="1"/>
    <col min="8992" max="8992" width="5" style="170" customWidth="1"/>
    <col min="8993" max="8993" width="4.5546875" style="170" customWidth="1"/>
    <col min="8994" max="8994" width="4.6640625" style="170" customWidth="1"/>
    <col min="8995" max="8995" width="4.44140625" style="170" customWidth="1"/>
    <col min="8996" max="8996" width="4.6640625" style="170" customWidth="1"/>
    <col min="8997" max="8997" width="5" style="170" customWidth="1"/>
    <col min="8998" max="8998" width="4.6640625" style="170" customWidth="1"/>
    <col min="8999" max="8999" width="5.44140625" style="170" customWidth="1"/>
    <col min="9000" max="9000" width="4.88671875" style="170" customWidth="1"/>
    <col min="9001" max="9002" width="4.6640625" style="170" customWidth="1"/>
    <col min="9003" max="9007" width="9.109375" style="170"/>
    <col min="9008" max="9008" width="6" style="170" customWidth="1"/>
    <col min="9009" max="9216" width="9.109375" style="170"/>
    <col min="9217" max="9217" width="5.88671875" style="170" customWidth="1"/>
    <col min="9218" max="9218" width="29.88671875" style="170" customWidth="1"/>
    <col min="9219" max="9219" width="9.109375" style="170"/>
    <col min="9220" max="9220" width="5.6640625" style="170" customWidth="1"/>
    <col min="9221" max="9221" width="4.5546875" style="170" customWidth="1"/>
    <col min="9222" max="9222" width="6.33203125" style="170" customWidth="1"/>
    <col min="9223" max="9223" width="32.33203125" style="170" customWidth="1"/>
    <col min="9224" max="9224" width="15.33203125" style="170" customWidth="1"/>
    <col min="9225" max="9225" width="12.6640625" style="170" customWidth="1"/>
    <col min="9226" max="9226" width="10.5546875" style="170" customWidth="1"/>
    <col min="9227" max="9234" width="10.44140625" style="170" customWidth="1"/>
    <col min="9235" max="9235" width="12.33203125" style="170" customWidth="1"/>
    <col min="9236" max="9236" width="10.44140625" style="170" customWidth="1"/>
    <col min="9237" max="9237" width="11.6640625" style="170" customWidth="1"/>
    <col min="9238" max="9239" width="10.44140625" style="170" customWidth="1"/>
    <col min="9240" max="9240" width="14.6640625" style="170" customWidth="1"/>
    <col min="9241" max="9242" width="15.109375" style="170" customWidth="1"/>
    <col min="9243" max="9243" width="5" style="170" customWidth="1"/>
    <col min="9244" max="9244" width="18.6640625" style="170" customWidth="1"/>
    <col min="9245" max="9245" width="4.6640625" style="170" customWidth="1"/>
    <col min="9246" max="9246" width="11.6640625" style="170" customWidth="1"/>
    <col min="9247" max="9247" width="5.109375" style="170" customWidth="1"/>
    <col min="9248" max="9248" width="5" style="170" customWidth="1"/>
    <col min="9249" max="9249" width="4.5546875" style="170" customWidth="1"/>
    <col min="9250" max="9250" width="4.6640625" style="170" customWidth="1"/>
    <col min="9251" max="9251" width="4.44140625" style="170" customWidth="1"/>
    <col min="9252" max="9252" width="4.6640625" style="170" customWidth="1"/>
    <col min="9253" max="9253" width="5" style="170" customWidth="1"/>
    <col min="9254" max="9254" width="4.6640625" style="170" customWidth="1"/>
    <col min="9255" max="9255" width="5.44140625" style="170" customWidth="1"/>
    <col min="9256" max="9256" width="4.88671875" style="170" customWidth="1"/>
    <col min="9257" max="9258" width="4.6640625" style="170" customWidth="1"/>
    <col min="9259" max="9263" width="9.109375" style="170"/>
    <col min="9264" max="9264" width="6" style="170" customWidth="1"/>
    <col min="9265" max="9472" width="9.109375" style="170"/>
    <col min="9473" max="9473" width="5.88671875" style="170" customWidth="1"/>
    <col min="9474" max="9474" width="29.88671875" style="170" customWidth="1"/>
    <col min="9475" max="9475" width="9.109375" style="170"/>
    <col min="9476" max="9476" width="5.6640625" style="170" customWidth="1"/>
    <col min="9477" max="9477" width="4.5546875" style="170" customWidth="1"/>
    <col min="9478" max="9478" width="6.33203125" style="170" customWidth="1"/>
    <col min="9479" max="9479" width="32.33203125" style="170" customWidth="1"/>
    <col min="9480" max="9480" width="15.33203125" style="170" customWidth="1"/>
    <col min="9481" max="9481" width="12.6640625" style="170" customWidth="1"/>
    <col min="9482" max="9482" width="10.5546875" style="170" customWidth="1"/>
    <col min="9483" max="9490" width="10.44140625" style="170" customWidth="1"/>
    <col min="9491" max="9491" width="12.33203125" style="170" customWidth="1"/>
    <col min="9492" max="9492" width="10.44140625" style="170" customWidth="1"/>
    <col min="9493" max="9493" width="11.6640625" style="170" customWidth="1"/>
    <col min="9494" max="9495" width="10.44140625" style="170" customWidth="1"/>
    <col min="9496" max="9496" width="14.6640625" style="170" customWidth="1"/>
    <col min="9497" max="9498" width="15.109375" style="170" customWidth="1"/>
    <col min="9499" max="9499" width="5" style="170" customWidth="1"/>
    <col min="9500" max="9500" width="18.6640625" style="170" customWidth="1"/>
    <col min="9501" max="9501" width="4.6640625" style="170" customWidth="1"/>
    <col min="9502" max="9502" width="11.6640625" style="170" customWidth="1"/>
    <col min="9503" max="9503" width="5.109375" style="170" customWidth="1"/>
    <col min="9504" max="9504" width="5" style="170" customWidth="1"/>
    <col min="9505" max="9505" width="4.5546875" style="170" customWidth="1"/>
    <col min="9506" max="9506" width="4.6640625" style="170" customWidth="1"/>
    <col min="9507" max="9507" width="4.44140625" style="170" customWidth="1"/>
    <col min="9508" max="9508" width="4.6640625" style="170" customWidth="1"/>
    <col min="9509" max="9509" width="5" style="170" customWidth="1"/>
    <col min="9510" max="9510" width="4.6640625" style="170" customWidth="1"/>
    <col min="9511" max="9511" width="5.44140625" style="170" customWidth="1"/>
    <col min="9512" max="9512" width="4.88671875" style="170" customWidth="1"/>
    <col min="9513" max="9514" width="4.6640625" style="170" customWidth="1"/>
    <col min="9515" max="9519" width="9.109375" style="170"/>
    <col min="9520" max="9520" width="6" style="170" customWidth="1"/>
    <col min="9521" max="9728" width="9.109375" style="170"/>
    <col min="9729" max="9729" width="5.88671875" style="170" customWidth="1"/>
    <col min="9730" max="9730" width="29.88671875" style="170" customWidth="1"/>
    <col min="9731" max="9731" width="9.109375" style="170"/>
    <col min="9732" max="9732" width="5.6640625" style="170" customWidth="1"/>
    <col min="9733" max="9733" width="4.5546875" style="170" customWidth="1"/>
    <col min="9734" max="9734" width="6.33203125" style="170" customWidth="1"/>
    <col min="9735" max="9735" width="32.33203125" style="170" customWidth="1"/>
    <col min="9736" max="9736" width="15.33203125" style="170" customWidth="1"/>
    <col min="9737" max="9737" width="12.6640625" style="170" customWidth="1"/>
    <col min="9738" max="9738" width="10.5546875" style="170" customWidth="1"/>
    <col min="9739" max="9746" width="10.44140625" style="170" customWidth="1"/>
    <col min="9747" max="9747" width="12.33203125" style="170" customWidth="1"/>
    <col min="9748" max="9748" width="10.44140625" style="170" customWidth="1"/>
    <col min="9749" max="9749" width="11.6640625" style="170" customWidth="1"/>
    <col min="9750" max="9751" width="10.44140625" style="170" customWidth="1"/>
    <col min="9752" max="9752" width="14.6640625" style="170" customWidth="1"/>
    <col min="9753" max="9754" width="15.109375" style="170" customWidth="1"/>
    <col min="9755" max="9755" width="5" style="170" customWidth="1"/>
    <col min="9756" max="9756" width="18.6640625" style="170" customWidth="1"/>
    <col min="9757" max="9757" width="4.6640625" style="170" customWidth="1"/>
    <col min="9758" max="9758" width="11.6640625" style="170" customWidth="1"/>
    <col min="9759" max="9759" width="5.109375" style="170" customWidth="1"/>
    <col min="9760" max="9760" width="5" style="170" customWidth="1"/>
    <col min="9761" max="9761" width="4.5546875" style="170" customWidth="1"/>
    <col min="9762" max="9762" width="4.6640625" style="170" customWidth="1"/>
    <col min="9763" max="9763" width="4.44140625" style="170" customWidth="1"/>
    <col min="9764" max="9764" width="4.6640625" style="170" customWidth="1"/>
    <col min="9765" max="9765" width="5" style="170" customWidth="1"/>
    <col min="9766" max="9766" width="4.6640625" style="170" customWidth="1"/>
    <col min="9767" max="9767" width="5.44140625" style="170" customWidth="1"/>
    <col min="9768" max="9768" width="4.88671875" style="170" customWidth="1"/>
    <col min="9769" max="9770" width="4.6640625" style="170" customWidth="1"/>
    <col min="9771" max="9775" width="9.109375" style="170"/>
    <col min="9776" max="9776" width="6" style="170" customWidth="1"/>
    <col min="9777" max="9984" width="9.109375" style="170"/>
    <col min="9985" max="9985" width="5.88671875" style="170" customWidth="1"/>
    <col min="9986" max="9986" width="29.88671875" style="170" customWidth="1"/>
    <col min="9987" max="9987" width="9.109375" style="170"/>
    <col min="9988" max="9988" width="5.6640625" style="170" customWidth="1"/>
    <col min="9989" max="9989" width="4.5546875" style="170" customWidth="1"/>
    <col min="9990" max="9990" width="6.33203125" style="170" customWidth="1"/>
    <col min="9991" max="9991" width="32.33203125" style="170" customWidth="1"/>
    <col min="9992" max="9992" width="15.33203125" style="170" customWidth="1"/>
    <col min="9993" max="9993" width="12.6640625" style="170" customWidth="1"/>
    <col min="9994" max="9994" width="10.5546875" style="170" customWidth="1"/>
    <col min="9995" max="10002" width="10.44140625" style="170" customWidth="1"/>
    <col min="10003" max="10003" width="12.33203125" style="170" customWidth="1"/>
    <col min="10004" max="10004" width="10.44140625" style="170" customWidth="1"/>
    <col min="10005" max="10005" width="11.6640625" style="170" customWidth="1"/>
    <col min="10006" max="10007" width="10.44140625" style="170" customWidth="1"/>
    <col min="10008" max="10008" width="14.6640625" style="170" customWidth="1"/>
    <col min="10009" max="10010" width="15.109375" style="170" customWidth="1"/>
    <col min="10011" max="10011" width="5" style="170" customWidth="1"/>
    <col min="10012" max="10012" width="18.6640625" style="170" customWidth="1"/>
    <col min="10013" max="10013" width="4.6640625" style="170" customWidth="1"/>
    <col min="10014" max="10014" width="11.6640625" style="170" customWidth="1"/>
    <col min="10015" max="10015" width="5.109375" style="170" customWidth="1"/>
    <col min="10016" max="10016" width="5" style="170" customWidth="1"/>
    <col min="10017" max="10017" width="4.5546875" style="170" customWidth="1"/>
    <col min="10018" max="10018" width="4.6640625" style="170" customWidth="1"/>
    <col min="10019" max="10019" width="4.44140625" style="170" customWidth="1"/>
    <col min="10020" max="10020" width="4.6640625" style="170" customWidth="1"/>
    <col min="10021" max="10021" width="5" style="170" customWidth="1"/>
    <col min="10022" max="10022" width="4.6640625" style="170" customWidth="1"/>
    <col min="10023" max="10023" width="5.44140625" style="170" customWidth="1"/>
    <col min="10024" max="10024" width="4.88671875" style="170" customWidth="1"/>
    <col min="10025" max="10026" width="4.6640625" style="170" customWidth="1"/>
    <col min="10027" max="10031" width="9.109375" style="170"/>
    <col min="10032" max="10032" width="6" style="170" customWidth="1"/>
    <col min="10033" max="10240" width="9.109375" style="170"/>
    <col min="10241" max="10241" width="5.88671875" style="170" customWidth="1"/>
    <col min="10242" max="10242" width="29.88671875" style="170" customWidth="1"/>
    <col min="10243" max="10243" width="9.109375" style="170"/>
    <col min="10244" max="10244" width="5.6640625" style="170" customWidth="1"/>
    <col min="10245" max="10245" width="4.5546875" style="170" customWidth="1"/>
    <col min="10246" max="10246" width="6.33203125" style="170" customWidth="1"/>
    <col min="10247" max="10247" width="32.33203125" style="170" customWidth="1"/>
    <col min="10248" max="10248" width="15.33203125" style="170" customWidth="1"/>
    <col min="10249" max="10249" width="12.6640625" style="170" customWidth="1"/>
    <col min="10250" max="10250" width="10.5546875" style="170" customWidth="1"/>
    <col min="10251" max="10258" width="10.44140625" style="170" customWidth="1"/>
    <col min="10259" max="10259" width="12.33203125" style="170" customWidth="1"/>
    <col min="10260" max="10260" width="10.44140625" style="170" customWidth="1"/>
    <col min="10261" max="10261" width="11.6640625" style="170" customWidth="1"/>
    <col min="10262" max="10263" width="10.44140625" style="170" customWidth="1"/>
    <col min="10264" max="10264" width="14.6640625" style="170" customWidth="1"/>
    <col min="10265" max="10266" width="15.109375" style="170" customWidth="1"/>
    <col min="10267" max="10267" width="5" style="170" customWidth="1"/>
    <col min="10268" max="10268" width="18.6640625" style="170" customWidth="1"/>
    <col min="10269" max="10269" width="4.6640625" style="170" customWidth="1"/>
    <col min="10270" max="10270" width="11.6640625" style="170" customWidth="1"/>
    <col min="10271" max="10271" width="5.109375" style="170" customWidth="1"/>
    <col min="10272" max="10272" width="5" style="170" customWidth="1"/>
    <col min="10273" max="10273" width="4.5546875" style="170" customWidth="1"/>
    <col min="10274" max="10274" width="4.6640625" style="170" customWidth="1"/>
    <col min="10275" max="10275" width="4.44140625" style="170" customWidth="1"/>
    <col min="10276" max="10276" width="4.6640625" style="170" customWidth="1"/>
    <col min="10277" max="10277" width="5" style="170" customWidth="1"/>
    <col min="10278" max="10278" width="4.6640625" style="170" customWidth="1"/>
    <col min="10279" max="10279" width="5.44140625" style="170" customWidth="1"/>
    <col min="10280" max="10280" width="4.88671875" style="170" customWidth="1"/>
    <col min="10281" max="10282" width="4.6640625" style="170" customWidth="1"/>
    <col min="10283" max="10287" width="9.109375" style="170"/>
    <col min="10288" max="10288" width="6" style="170" customWidth="1"/>
    <col min="10289" max="10496" width="9.109375" style="170"/>
    <col min="10497" max="10497" width="5.88671875" style="170" customWidth="1"/>
    <col min="10498" max="10498" width="29.88671875" style="170" customWidth="1"/>
    <col min="10499" max="10499" width="9.109375" style="170"/>
    <col min="10500" max="10500" width="5.6640625" style="170" customWidth="1"/>
    <col min="10501" max="10501" width="4.5546875" style="170" customWidth="1"/>
    <col min="10502" max="10502" width="6.33203125" style="170" customWidth="1"/>
    <col min="10503" max="10503" width="32.33203125" style="170" customWidth="1"/>
    <col min="10504" max="10504" width="15.33203125" style="170" customWidth="1"/>
    <col min="10505" max="10505" width="12.6640625" style="170" customWidth="1"/>
    <col min="10506" max="10506" width="10.5546875" style="170" customWidth="1"/>
    <col min="10507" max="10514" width="10.44140625" style="170" customWidth="1"/>
    <col min="10515" max="10515" width="12.33203125" style="170" customWidth="1"/>
    <col min="10516" max="10516" width="10.44140625" style="170" customWidth="1"/>
    <col min="10517" max="10517" width="11.6640625" style="170" customWidth="1"/>
    <col min="10518" max="10519" width="10.44140625" style="170" customWidth="1"/>
    <col min="10520" max="10520" width="14.6640625" style="170" customWidth="1"/>
    <col min="10521" max="10522" width="15.109375" style="170" customWidth="1"/>
    <col min="10523" max="10523" width="5" style="170" customWidth="1"/>
    <col min="10524" max="10524" width="18.6640625" style="170" customWidth="1"/>
    <col min="10525" max="10525" width="4.6640625" style="170" customWidth="1"/>
    <col min="10526" max="10526" width="11.6640625" style="170" customWidth="1"/>
    <col min="10527" max="10527" width="5.109375" style="170" customWidth="1"/>
    <col min="10528" max="10528" width="5" style="170" customWidth="1"/>
    <col min="10529" max="10529" width="4.5546875" style="170" customWidth="1"/>
    <col min="10530" max="10530" width="4.6640625" style="170" customWidth="1"/>
    <col min="10531" max="10531" width="4.44140625" style="170" customWidth="1"/>
    <col min="10532" max="10532" width="4.6640625" style="170" customWidth="1"/>
    <col min="10533" max="10533" width="5" style="170" customWidth="1"/>
    <col min="10534" max="10534" width="4.6640625" style="170" customWidth="1"/>
    <col min="10535" max="10535" width="5.44140625" style="170" customWidth="1"/>
    <col min="10536" max="10536" width="4.88671875" style="170" customWidth="1"/>
    <col min="10537" max="10538" width="4.6640625" style="170" customWidth="1"/>
    <col min="10539" max="10543" width="9.109375" style="170"/>
    <col min="10544" max="10544" width="6" style="170" customWidth="1"/>
    <col min="10545" max="10752" width="9.109375" style="170"/>
    <col min="10753" max="10753" width="5.88671875" style="170" customWidth="1"/>
    <col min="10754" max="10754" width="29.88671875" style="170" customWidth="1"/>
    <col min="10755" max="10755" width="9.109375" style="170"/>
    <col min="10756" max="10756" width="5.6640625" style="170" customWidth="1"/>
    <col min="10757" max="10757" width="4.5546875" style="170" customWidth="1"/>
    <col min="10758" max="10758" width="6.33203125" style="170" customWidth="1"/>
    <col min="10759" max="10759" width="32.33203125" style="170" customWidth="1"/>
    <col min="10760" max="10760" width="15.33203125" style="170" customWidth="1"/>
    <col min="10761" max="10761" width="12.6640625" style="170" customWidth="1"/>
    <col min="10762" max="10762" width="10.5546875" style="170" customWidth="1"/>
    <col min="10763" max="10770" width="10.44140625" style="170" customWidth="1"/>
    <col min="10771" max="10771" width="12.33203125" style="170" customWidth="1"/>
    <col min="10772" max="10772" width="10.44140625" style="170" customWidth="1"/>
    <col min="10773" max="10773" width="11.6640625" style="170" customWidth="1"/>
    <col min="10774" max="10775" width="10.44140625" style="170" customWidth="1"/>
    <col min="10776" max="10776" width="14.6640625" style="170" customWidth="1"/>
    <col min="10777" max="10778" width="15.109375" style="170" customWidth="1"/>
    <col min="10779" max="10779" width="5" style="170" customWidth="1"/>
    <col min="10780" max="10780" width="18.6640625" style="170" customWidth="1"/>
    <col min="10781" max="10781" width="4.6640625" style="170" customWidth="1"/>
    <col min="10782" max="10782" width="11.6640625" style="170" customWidth="1"/>
    <col min="10783" max="10783" width="5.109375" style="170" customWidth="1"/>
    <col min="10784" max="10784" width="5" style="170" customWidth="1"/>
    <col min="10785" max="10785" width="4.5546875" style="170" customWidth="1"/>
    <col min="10786" max="10786" width="4.6640625" style="170" customWidth="1"/>
    <col min="10787" max="10787" width="4.44140625" style="170" customWidth="1"/>
    <col min="10788" max="10788" width="4.6640625" style="170" customWidth="1"/>
    <col min="10789" max="10789" width="5" style="170" customWidth="1"/>
    <col min="10790" max="10790" width="4.6640625" style="170" customWidth="1"/>
    <col min="10791" max="10791" width="5.44140625" style="170" customWidth="1"/>
    <col min="10792" max="10792" width="4.88671875" style="170" customWidth="1"/>
    <col min="10793" max="10794" width="4.6640625" style="170" customWidth="1"/>
    <col min="10795" max="10799" width="9.109375" style="170"/>
    <col min="10800" max="10800" width="6" style="170" customWidth="1"/>
    <col min="10801" max="11008" width="9.109375" style="170"/>
    <col min="11009" max="11009" width="5.88671875" style="170" customWidth="1"/>
    <col min="11010" max="11010" width="29.88671875" style="170" customWidth="1"/>
    <col min="11011" max="11011" width="9.109375" style="170"/>
    <col min="11012" max="11012" width="5.6640625" style="170" customWidth="1"/>
    <col min="11013" max="11013" width="4.5546875" style="170" customWidth="1"/>
    <col min="11014" max="11014" width="6.33203125" style="170" customWidth="1"/>
    <col min="11015" max="11015" width="32.33203125" style="170" customWidth="1"/>
    <col min="11016" max="11016" width="15.33203125" style="170" customWidth="1"/>
    <col min="11017" max="11017" width="12.6640625" style="170" customWidth="1"/>
    <col min="11018" max="11018" width="10.5546875" style="170" customWidth="1"/>
    <col min="11019" max="11026" width="10.44140625" style="170" customWidth="1"/>
    <col min="11027" max="11027" width="12.33203125" style="170" customWidth="1"/>
    <col min="11028" max="11028" width="10.44140625" style="170" customWidth="1"/>
    <col min="11029" max="11029" width="11.6640625" style="170" customWidth="1"/>
    <col min="11030" max="11031" width="10.44140625" style="170" customWidth="1"/>
    <col min="11032" max="11032" width="14.6640625" style="170" customWidth="1"/>
    <col min="11033" max="11034" width="15.109375" style="170" customWidth="1"/>
    <col min="11035" max="11035" width="5" style="170" customWidth="1"/>
    <col min="11036" max="11036" width="18.6640625" style="170" customWidth="1"/>
    <col min="11037" max="11037" width="4.6640625" style="170" customWidth="1"/>
    <col min="11038" max="11038" width="11.6640625" style="170" customWidth="1"/>
    <col min="11039" max="11039" width="5.109375" style="170" customWidth="1"/>
    <col min="11040" max="11040" width="5" style="170" customWidth="1"/>
    <col min="11041" max="11041" width="4.5546875" style="170" customWidth="1"/>
    <col min="11042" max="11042" width="4.6640625" style="170" customWidth="1"/>
    <col min="11043" max="11043" width="4.44140625" style="170" customWidth="1"/>
    <col min="11044" max="11044" width="4.6640625" style="170" customWidth="1"/>
    <col min="11045" max="11045" width="5" style="170" customWidth="1"/>
    <col min="11046" max="11046" width="4.6640625" style="170" customWidth="1"/>
    <col min="11047" max="11047" width="5.44140625" style="170" customWidth="1"/>
    <col min="11048" max="11048" width="4.88671875" style="170" customWidth="1"/>
    <col min="11049" max="11050" width="4.6640625" style="170" customWidth="1"/>
    <col min="11051" max="11055" width="9.109375" style="170"/>
    <col min="11056" max="11056" width="6" style="170" customWidth="1"/>
    <col min="11057" max="11264" width="9.109375" style="170"/>
    <col min="11265" max="11265" width="5.88671875" style="170" customWidth="1"/>
    <col min="11266" max="11266" width="29.88671875" style="170" customWidth="1"/>
    <col min="11267" max="11267" width="9.109375" style="170"/>
    <col min="11268" max="11268" width="5.6640625" style="170" customWidth="1"/>
    <col min="11269" max="11269" width="4.5546875" style="170" customWidth="1"/>
    <col min="11270" max="11270" width="6.33203125" style="170" customWidth="1"/>
    <col min="11271" max="11271" width="32.33203125" style="170" customWidth="1"/>
    <col min="11272" max="11272" width="15.33203125" style="170" customWidth="1"/>
    <col min="11273" max="11273" width="12.6640625" style="170" customWidth="1"/>
    <col min="11274" max="11274" width="10.5546875" style="170" customWidth="1"/>
    <col min="11275" max="11282" width="10.44140625" style="170" customWidth="1"/>
    <col min="11283" max="11283" width="12.33203125" style="170" customWidth="1"/>
    <col min="11284" max="11284" width="10.44140625" style="170" customWidth="1"/>
    <col min="11285" max="11285" width="11.6640625" style="170" customWidth="1"/>
    <col min="11286" max="11287" width="10.44140625" style="170" customWidth="1"/>
    <col min="11288" max="11288" width="14.6640625" style="170" customWidth="1"/>
    <col min="11289" max="11290" width="15.109375" style="170" customWidth="1"/>
    <col min="11291" max="11291" width="5" style="170" customWidth="1"/>
    <col min="11292" max="11292" width="18.6640625" style="170" customWidth="1"/>
    <col min="11293" max="11293" width="4.6640625" style="170" customWidth="1"/>
    <col min="11294" max="11294" width="11.6640625" style="170" customWidth="1"/>
    <col min="11295" max="11295" width="5.109375" style="170" customWidth="1"/>
    <col min="11296" max="11296" width="5" style="170" customWidth="1"/>
    <col min="11297" max="11297" width="4.5546875" style="170" customWidth="1"/>
    <col min="11298" max="11298" width="4.6640625" style="170" customWidth="1"/>
    <col min="11299" max="11299" width="4.44140625" style="170" customWidth="1"/>
    <col min="11300" max="11300" width="4.6640625" style="170" customWidth="1"/>
    <col min="11301" max="11301" width="5" style="170" customWidth="1"/>
    <col min="11302" max="11302" width="4.6640625" style="170" customWidth="1"/>
    <col min="11303" max="11303" width="5.44140625" style="170" customWidth="1"/>
    <col min="11304" max="11304" width="4.88671875" style="170" customWidth="1"/>
    <col min="11305" max="11306" width="4.6640625" style="170" customWidth="1"/>
    <col min="11307" max="11311" width="9.109375" style="170"/>
    <col min="11312" max="11312" width="6" style="170" customWidth="1"/>
    <col min="11313" max="11520" width="9.109375" style="170"/>
    <col min="11521" max="11521" width="5.88671875" style="170" customWidth="1"/>
    <col min="11522" max="11522" width="29.88671875" style="170" customWidth="1"/>
    <col min="11523" max="11523" width="9.109375" style="170"/>
    <col min="11524" max="11524" width="5.6640625" style="170" customWidth="1"/>
    <col min="11525" max="11525" width="4.5546875" style="170" customWidth="1"/>
    <col min="11526" max="11526" width="6.33203125" style="170" customWidth="1"/>
    <col min="11527" max="11527" width="32.33203125" style="170" customWidth="1"/>
    <col min="11528" max="11528" width="15.33203125" style="170" customWidth="1"/>
    <col min="11529" max="11529" width="12.6640625" style="170" customWidth="1"/>
    <col min="11530" max="11530" width="10.5546875" style="170" customWidth="1"/>
    <col min="11531" max="11538" width="10.44140625" style="170" customWidth="1"/>
    <col min="11539" max="11539" width="12.33203125" style="170" customWidth="1"/>
    <col min="11540" max="11540" width="10.44140625" style="170" customWidth="1"/>
    <col min="11541" max="11541" width="11.6640625" style="170" customWidth="1"/>
    <col min="11542" max="11543" width="10.44140625" style="170" customWidth="1"/>
    <col min="11544" max="11544" width="14.6640625" style="170" customWidth="1"/>
    <col min="11545" max="11546" width="15.109375" style="170" customWidth="1"/>
    <col min="11547" max="11547" width="5" style="170" customWidth="1"/>
    <col min="11548" max="11548" width="18.6640625" style="170" customWidth="1"/>
    <col min="11549" max="11549" width="4.6640625" style="170" customWidth="1"/>
    <col min="11550" max="11550" width="11.6640625" style="170" customWidth="1"/>
    <col min="11551" max="11551" width="5.109375" style="170" customWidth="1"/>
    <col min="11552" max="11552" width="5" style="170" customWidth="1"/>
    <col min="11553" max="11553" width="4.5546875" style="170" customWidth="1"/>
    <col min="11554" max="11554" width="4.6640625" style="170" customWidth="1"/>
    <col min="11555" max="11555" width="4.44140625" style="170" customWidth="1"/>
    <col min="11556" max="11556" width="4.6640625" style="170" customWidth="1"/>
    <col min="11557" max="11557" width="5" style="170" customWidth="1"/>
    <col min="11558" max="11558" width="4.6640625" style="170" customWidth="1"/>
    <col min="11559" max="11559" width="5.44140625" style="170" customWidth="1"/>
    <col min="11560" max="11560" width="4.88671875" style="170" customWidth="1"/>
    <col min="11561" max="11562" width="4.6640625" style="170" customWidth="1"/>
    <col min="11563" max="11567" width="9.109375" style="170"/>
    <col min="11568" max="11568" width="6" style="170" customWidth="1"/>
    <col min="11569" max="11776" width="9.109375" style="170"/>
    <col min="11777" max="11777" width="5.88671875" style="170" customWidth="1"/>
    <col min="11778" max="11778" width="29.88671875" style="170" customWidth="1"/>
    <col min="11779" max="11779" width="9.109375" style="170"/>
    <col min="11780" max="11780" width="5.6640625" style="170" customWidth="1"/>
    <col min="11781" max="11781" width="4.5546875" style="170" customWidth="1"/>
    <col min="11782" max="11782" width="6.33203125" style="170" customWidth="1"/>
    <col min="11783" max="11783" width="32.33203125" style="170" customWidth="1"/>
    <col min="11784" max="11784" width="15.33203125" style="170" customWidth="1"/>
    <col min="11785" max="11785" width="12.6640625" style="170" customWidth="1"/>
    <col min="11786" max="11786" width="10.5546875" style="170" customWidth="1"/>
    <col min="11787" max="11794" width="10.44140625" style="170" customWidth="1"/>
    <col min="11795" max="11795" width="12.33203125" style="170" customWidth="1"/>
    <col min="11796" max="11796" width="10.44140625" style="170" customWidth="1"/>
    <col min="11797" max="11797" width="11.6640625" style="170" customWidth="1"/>
    <col min="11798" max="11799" width="10.44140625" style="170" customWidth="1"/>
    <col min="11800" max="11800" width="14.6640625" style="170" customWidth="1"/>
    <col min="11801" max="11802" width="15.109375" style="170" customWidth="1"/>
    <col min="11803" max="11803" width="5" style="170" customWidth="1"/>
    <col min="11804" max="11804" width="18.6640625" style="170" customWidth="1"/>
    <col min="11805" max="11805" width="4.6640625" style="170" customWidth="1"/>
    <col min="11806" max="11806" width="11.6640625" style="170" customWidth="1"/>
    <col min="11807" max="11807" width="5.109375" style="170" customWidth="1"/>
    <col min="11808" max="11808" width="5" style="170" customWidth="1"/>
    <col min="11809" max="11809" width="4.5546875" style="170" customWidth="1"/>
    <col min="11810" max="11810" width="4.6640625" style="170" customWidth="1"/>
    <col min="11811" max="11811" width="4.44140625" style="170" customWidth="1"/>
    <col min="11812" max="11812" width="4.6640625" style="170" customWidth="1"/>
    <col min="11813" max="11813" width="5" style="170" customWidth="1"/>
    <col min="11814" max="11814" width="4.6640625" style="170" customWidth="1"/>
    <col min="11815" max="11815" width="5.44140625" style="170" customWidth="1"/>
    <col min="11816" max="11816" width="4.88671875" style="170" customWidth="1"/>
    <col min="11817" max="11818" width="4.6640625" style="170" customWidth="1"/>
    <col min="11819" max="11823" width="9.109375" style="170"/>
    <col min="11824" max="11824" width="6" style="170" customWidth="1"/>
    <col min="11825" max="12032" width="9.109375" style="170"/>
    <col min="12033" max="12033" width="5.88671875" style="170" customWidth="1"/>
    <col min="12034" max="12034" width="29.88671875" style="170" customWidth="1"/>
    <col min="12035" max="12035" width="9.109375" style="170"/>
    <col min="12036" max="12036" width="5.6640625" style="170" customWidth="1"/>
    <col min="12037" max="12037" width="4.5546875" style="170" customWidth="1"/>
    <col min="12038" max="12038" width="6.33203125" style="170" customWidth="1"/>
    <col min="12039" max="12039" width="32.33203125" style="170" customWidth="1"/>
    <col min="12040" max="12040" width="15.33203125" style="170" customWidth="1"/>
    <col min="12041" max="12041" width="12.6640625" style="170" customWidth="1"/>
    <col min="12042" max="12042" width="10.5546875" style="170" customWidth="1"/>
    <col min="12043" max="12050" width="10.44140625" style="170" customWidth="1"/>
    <col min="12051" max="12051" width="12.33203125" style="170" customWidth="1"/>
    <col min="12052" max="12052" width="10.44140625" style="170" customWidth="1"/>
    <col min="12053" max="12053" width="11.6640625" style="170" customWidth="1"/>
    <col min="12054" max="12055" width="10.44140625" style="170" customWidth="1"/>
    <col min="12056" max="12056" width="14.6640625" style="170" customWidth="1"/>
    <col min="12057" max="12058" width="15.109375" style="170" customWidth="1"/>
    <col min="12059" max="12059" width="5" style="170" customWidth="1"/>
    <col min="12060" max="12060" width="18.6640625" style="170" customWidth="1"/>
    <col min="12061" max="12061" width="4.6640625" style="170" customWidth="1"/>
    <col min="12062" max="12062" width="11.6640625" style="170" customWidth="1"/>
    <col min="12063" max="12063" width="5.109375" style="170" customWidth="1"/>
    <col min="12064" max="12064" width="5" style="170" customWidth="1"/>
    <col min="12065" max="12065" width="4.5546875" style="170" customWidth="1"/>
    <col min="12066" max="12066" width="4.6640625" style="170" customWidth="1"/>
    <col min="12067" max="12067" width="4.44140625" style="170" customWidth="1"/>
    <col min="12068" max="12068" width="4.6640625" style="170" customWidth="1"/>
    <col min="12069" max="12069" width="5" style="170" customWidth="1"/>
    <col min="12070" max="12070" width="4.6640625" style="170" customWidth="1"/>
    <col min="12071" max="12071" width="5.44140625" style="170" customWidth="1"/>
    <col min="12072" max="12072" width="4.88671875" style="170" customWidth="1"/>
    <col min="12073" max="12074" width="4.6640625" style="170" customWidth="1"/>
    <col min="12075" max="12079" width="9.109375" style="170"/>
    <col min="12080" max="12080" width="6" style="170" customWidth="1"/>
    <col min="12081" max="12288" width="9.109375" style="170"/>
    <col min="12289" max="12289" width="5.88671875" style="170" customWidth="1"/>
    <col min="12290" max="12290" width="29.88671875" style="170" customWidth="1"/>
    <col min="12291" max="12291" width="9.109375" style="170"/>
    <col min="12292" max="12292" width="5.6640625" style="170" customWidth="1"/>
    <col min="12293" max="12293" width="4.5546875" style="170" customWidth="1"/>
    <col min="12294" max="12294" width="6.33203125" style="170" customWidth="1"/>
    <col min="12295" max="12295" width="32.33203125" style="170" customWidth="1"/>
    <col min="12296" max="12296" width="15.33203125" style="170" customWidth="1"/>
    <col min="12297" max="12297" width="12.6640625" style="170" customWidth="1"/>
    <col min="12298" max="12298" width="10.5546875" style="170" customWidth="1"/>
    <col min="12299" max="12306" width="10.44140625" style="170" customWidth="1"/>
    <col min="12307" max="12307" width="12.33203125" style="170" customWidth="1"/>
    <col min="12308" max="12308" width="10.44140625" style="170" customWidth="1"/>
    <col min="12309" max="12309" width="11.6640625" style="170" customWidth="1"/>
    <col min="12310" max="12311" width="10.44140625" style="170" customWidth="1"/>
    <col min="12312" max="12312" width="14.6640625" style="170" customWidth="1"/>
    <col min="12313" max="12314" width="15.109375" style="170" customWidth="1"/>
    <col min="12315" max="12315" width="5" style="170" customWidth="1"/>
    <col min="12316" max="12316" width="18.6640625" style="170" customWidth="1"/>
    <col min="12317" max="12317" width="4.6640625" style="170" customWidth="1"/>
    <col min="12318" max="12318" width="11.6640625" style="170" customWidth="1"/>
    <col min="12319" max="12319" width="5.109375" style="170" customWidth="1"/>
    <col min="12320" max="12320" width="5" style="170" customWidth="1"/>
    <col min="12321" max="12321" width="4.5546875" style="170" customWidth="1"/>
    <col min="12322" max="12322" width="4.6640625" style="170" customWidth="1"/>
    <col min="12323" max="12323" width="4.44140625" style="170" customWidth="1"/>
    <col min="12324" max="12324" width="4.6640625" style="170" customWidth="1"/>
    <col min="12325" max="12325" width="5" style="170" customWidth="1"/>
    <col min="12326" max="12326" width="4.6640625" style="170" customWidth="1"/>
    <col min="12327" max="12327" width="5.44140625" style="170" customWidth="1"/>
    <col min="12328" max="12328" width="4.88671875" style="170" customWidth="1"/>
    <col min="12329" max="12330" width="4.6640625" style="170" customWidth="1"/>
    <col min="12331" max="12335" width="9.109375" style="170"/>
    <col min="12336" max="12336" width="6" style="170" customWidth="1"/>
    <col min="12337" max="12544" width="9.109375" style="170"/>
    <col min="12545" max="12545" width="5.88671875" style="170" customWidth="1"/>
    <col min="12546" max="12546" width="29.88671875" style="170" customWidth="1"/>
    <col min="12547" max="12547" width="9.109375" style="170"/>
    <col min="12548" max="12548" width="5.6640625" style="170" customWidth="1"/>
    <col min="12549" max="12549" width="4.5546875" style="170" customWidth="1"/>
    <col min="12550" max="12550" width="6.33203125" style="170" customWidth="1"/>
    <col min="12551" max="12551" width="32.33203125" style="170" customWidth="1"/>
    <col min="12552" max="12552" width="15.33203125" style="170" customWidth="1"/>
    <col min="12553" max="12553" width="12.6640625" style="170" customWidth="1"/>
    <col min="12554" max="12554" width="10.5546875" style="170" customWidth="1"/>
    <col min="12555" max="12562" width="10.44140625" style="170" customWidth="1"/>
    <col min="12563" max="12563" width="12.33203125" style="170" customWidth="1"/>
    <col min="12564" max="12564" width="10.44140625" style="170" customWidth="1"/>
    <col min="12565" max="12565" width="11.6640625" style="170" customWidth="1"/>
    <col min="12566" max="12567" width="10.44140625" style="170" customWidth="1"/>
    <col min="12568" max="12568" width="14.6640625" style="170" customWidth="1"/>
    <col min="12569" max="12570" width="15.109375" style="170" customWidth="1"/>
    <col min="12571" max="12571" width="5" style="170" customWidth="1"/>
    <col min="12572" max="12572" width="18.6640625" style="170" customWidth="1"/>
    <col min="12573" max="12573" width="4.6640625" style="170" customWidth="1"/>
    <col min="12574" max="12574" width="11.6640625" style="170" customWidth="1"/>
    <col min="12575" max="12575" width="5.109375" style="170" customWidth="1"/>
    <col min="12576" max="12576" width="5" style="170" customWidth="1"/>
    <col min="12577" max="12577" width="4.5546875" style="170" customWidth="1"/>
    <col min="12578" max="12578" width="4.6640625" style="170" customWidth="1"/>
    <col min="12579" max="12579" width="4.44140625" style="170" customWidth="1"/>
    <col min="12580" max="12580" width="4.6640625" style="170" customWidth="1"/>
    <col min="12581" max="12581" width="5" style="170" customWidth="1"/>
    <col min="12582" max="12582" width="4.6640625" style="170" customWidth="1"/>
    <col min="12583" max="12583" width="5.44140625" style="170" customWidth="1"/>
    <col min="12584" max="12584" width="4.88671875" style="170" customWidth="1"/>
    <col min="12585" max="12586" width="4.6640625" style="170" customWidth="1"/>
    <col min="12587" max="12591" width="9.109375" style="170"/>
    <col min="12592" max="12592" width="6" style="170" customWidth="1"/>
    <col min="12593" max="12800" width="9.109375" style="170"/>
    <col min="12801" max="12801" width="5.88671875" style="170" customWidth="1"/>
    <col min="12802" max="12802" width="29.88671875" style="170" customWidth="1"/>
    <col min="12803" max="12803" width="9.109375" style="170"/>
    <col min="12804" max="12804" width="5.6640625" style="170" customWidth="1"/>
    <col min="12805" max="12805" width="4.5546875" style="170" customWidth="1"/>
    <col min="12806" max="12806" width="6.33203125" style="170" customWidth="1"/>
    <col min="12807" max="12807" width="32.33203125" style="170" customWidth="1"/>
    <col min="12808" max="12808" width="15.33203125" style="170" customWidth="1"/>
    <col min="12809" max="12809" width="12.6640625" style="170" customWidth="1"/>
    <col min="12810" max="12810" width="10.5546875" style="170" customWidth="1"/>
    <col min="12811" max="12818" width="10.44140625" style="170" customWidth="1"/>
    <col min="12819" max="12819" width="12.33203125" style="170" customWidth="1"/>
    <col min="12820" max="12820" width="10.44140625" style="170" customWidth="1"/>
    <col min="12821" max="12821" width="11.6640625" style="170" customWidth="1"/>
    <col min="12822" max="12823" width="10.44140625" style="170" customWidth="1"/>
    <col min="12824" max="12824" width="14.6640625" style="170" customWidth="1"/>
    <col min="12825" max="12826" width="15.109375" style="170" customWidth="1"/>
    <col min="12827" max="12827" width="5" style="170" customWidth="1"/>
    <col min="12828" max="12828" width="18.6640625" style="170" customWidth="1"/>
    <col min="12829" max="12829" width="4.6640625" style="170" customWidth="1"/>
    <col min="12830" max="12830" width="11.6640625" style="170" customWidth="1"/>
    <col min="12831" max="12831" width="5.109375" style="170" customWidth="1"/>
    <col min="12832" max="12832" width="5" style="170" customWidth="1"/>
    <col min="12833" max="12833" width="4.5546875" style="170" customWidth="1"/>
    <col min="12834" max="12834" width="4.6640625" style="170" customWidth="1"/>
    <col min="12835" max="12835" width="4.44140625" style="170" customWidth="1"/>
    <col min="12836" max="12836" width="4.6640625" style="170" customWidth="1"/>
    <col min="12837" max="12837" width="5" style="170" customWidth="1"/>
    <col min="12838" max="12838" width="4.6640625" style="170" customWidth="1"/>
    <col min="12839" max="12839" width="5.44140625" style="170" customWidth="1"/>
    <col min="12840" max="12840" width="4.88671875" style="170" customWidth="1"/>
    <col min="12841" max="12842" width="4.6640625" style="170" customWidth="1"/>
    <col min="12843" max="12847" width="9.109375" style="170"/>
    <col min="12848" max="12848" width="6" style="170" customWidth="1"/>
    <col min="12849" max="13056" width="9.109375" style="170"/>
    <col min="13057" max="13057" width="5.88671875" style="170" customWidth="1"/>
    <col min="13058" max="13058" width="29.88671875" style="170" customWidth="1"/>
    <col min="13059" max="13059" width="9.109375" style="170"/>
    <col min="13060" max="13060" width="5.6640625" style="170" customWidth="1"/>
    <col min="13061" max="13061" width="4.5546875" style="170" customWidth="1"/>
    <col min="13062" max="13062" width="6.33203125" style="170" customWidth="1"/>
    <col min="13063" max="13063" width="32.33203125" style="170" customWidth="1"/>
    <col min="13064" max="13064" width="15.33203125" style="170" customWidth="1"/>
    <col min="13065" max="13065" width="12.6640625" style="170" customWidth="1"/>
    <col min="13066" max="13066" width="10.5546875" style="170" customWidth="1"/>
    <col min="13067" max="13074" width="10.44140625" style="170" customWidth="1"/>
    <col min="13075" max="13075" width="12.33203125" style="170" customWidth="1"/>
    <col min="13076" max="13076" width="10.44140625" style="170" customWidth="1"/>
    <col min="13077" max="13077" width="11.6640625" style="170" customWidth="1"/>
    <col min="13078" max="13079" width="10.44140625" style="170" customWidth="1"/>
    <col min="13080" max="13080" width="14.6640625" style="170" customWidth="1"/>
    <col min="13081" max="13082" width="15.109375" style="170" customWidth="1"/>
    <col min="13083" max="13083" width="5" style="170" customWidth="1"/>
    <col min="13084" max="13084" width="18.6640625" style="170" customWidth="1"/>
    <col min="13085" max="13085" width="4.6640625" style="170" customWidth="1"/>
    <col min="13086" max="13086" width="11.6640625" style="170" customWidth="1"/>
    <col min="13087" max="13087" width="5.109375" style="170" customWidth="1"/>
    <col min="13088" max="13088" width="5" style="170" customWidth="1"/>
    <col min="13089" max="13089" width="4.5546875" style="170" customWidth="1"/>
    <col min="13090" max="13090" width="4.6640625" style="170" customWidth="1"/>
    <col min="13091" max="13091" width="4.44140625" style="170" customWidth="1"/>
    <col min="13092" max="13092" width="4.6640625" style="170" customWidth="1"/>
    <col min="13093" max="13093" width="5" style="170" customWidth="1"/>
    <col min="13094" max="13094" width="4.6640625" style="170" customWidth="1"/>
    <col min="13095" max="13095" width="5.44140625" style="170" customWidth="1"/>
    <col min="13096" max="13096" width="4.88671875" style="170" customWidth="1"/>
    <col min="13097" max="13098" width="4.6640625" style="170" customWidth="1"/>
    <col min="13099" max="13103" width="9.109375" style="170"/>
    <col min="13104" max="13104" width="6" style="170" customWidth="1"/>
    <col min="13105" max="13312" width="9.109375" style="170"/>
    <col min="13313" max="13313" width="5.88671875" style="170" customWidth="1"/>
    <col min="13314" max="13314" width="29.88671875" style="170" customWidth="1"/>
    <col min="13315" max="13315" width="9.109375" style="170"/>
    <col min="13316" max="13316" width="5.6640625" style="170" customWidth="1"/>
    <col min="13317" max="13317" width="4.5546875" style="170" customWidth="1"/>
    <col min="13318" max="13318" width="6.33203125" style="170" customWidth="1"/>
    <col min="13319" max="13319" width="32.33203125" style="170" customWidth="1"/>
    <col min="13320" max="13320" width="15.33203125" style="170" customWidth="1"/>
    <col min="13321" max="13321" width="12.6640625" style="170" customWidth="1"/>
    <col min="13322" max="13322" width="10.5546875" style="170" customWidth="1"/>
    <col min="13323" max="13330" width="10.44140625" style="170" customWidth="1"/>
    <col min="13331" max="13331" width="12.33203125" style="170" customWidth="1"/>
    <col min="13332" max="13332" width="10.44140625" style="170" customWidth="1"/>
    <col min="13333" max="13333" width="11.6640625" style="170" customWidth="1"/>
    <col min="13334" max="13335" width="10.44140625" style="170" customWidth="1"/>
    <col min="13336" max="13336" width="14.6640625" style="170" customWidth="1"/>
    <col min="13337" max="13338" width="15.109375" style="170" customWidth="1"/>
    <col min="13339" max="13339" width="5" style="170" customWidth="1"/>
    <col min="13340" max="13340" width="18.6640625" style="170" customWidth="1"/>
    <col min="13341" max="13341" width="4.6640625" style="170" customWidth="1"/>
    <col min="13342" max="13342" width="11.6640625" style="170" customWidth="1"/>
    <col min="13343" max="13343" width="5.109375" style="170" customWidth="1"/>
    <col min="13344" max="13344" width="5" style="170" customWidth="1"/>
    <col min="13345" max="13345" width="4.5546875" style="170" customWidth="1"/>
    <col min="13346" max="13346" width="4.6640625" style="170" customWidth="1"/>
    <col min="13347" max="13347" width="4.44140625" style="170" customWidth="1"/>
    <col min="13348" max="13348" width="4.6640625" style="170" customWidth="1"/>
    <col min="13349" max="13349" width="5" style="170" customWidth="1"/>
    <col min="13350" max="13350" width="4.6640625" style="170" customWidth="1"/>
    <col min="13351" max="13351" width="5.44140625" style="170" customWidth="1"/>
    <col min="13352" max="13352" width="4.88671875" style="170" customWidth="1"/>
    <col min="13353" max="13354" width="4.6640625" style="170" customWidth="1"/>
    <col min="13355" max="13359" width="9.109375" style="170"/>
    <col min="13360" max="13360" width="6" style="170" customWidth="1"/>
    <col min="13361" max="13568" width="9.109375" style="170"/>
    <col min="13569" max="13569" width="5.88671875" style="170" customWidth="1"/>
    <col min="13570" max="13570" width="29.88671875" style="170" customWidth="1"/>
    <col min="13571" max="13571" width="9.109375" style="170"/>
    <col min="13572" max="13572" width="5.6640625" style="170" customWidth="1"/>
    <col min="13573" max="13573" width="4.5546875" style="170" customWidth="1"/>
    <col min="13574" max="13574" width="6.33203125" style="170" customWidth="1"/>
    <col min="13575" max="13575" width="32.33203125" style="170" customWidth="1"/>
    <col min="13576" max="13576" width="15.33203125" style="170" customWidth="1"/>
    <col min="13577" max="13577" width="12.6640625" style="170" customWidth="1"/>
    <col min="13578" max="13578" width="10.5546875" style="170" customWidth="1"/>
    <col min="13579" max="13586" width="10.44140625" style="170" customWidth="1"/>
    <col min="13587" max="13587" width="12.33203125" style="170" customWidth="1"/>
    <col min="13588" max="13588" width="10.44140625" style="170" customWidth="1"/>
    <col min="13589" max="13589" width="11.6640625" style="170" customWidth="1"/>
    <col min="13590" max="13591" width="10.44140625" style="170" customWidth="1"/>
    <col min="13592" max="13592" width="14.6640625" style="170" customWidth="1"/>
    <col min="13593" max="13594" width="15.109375" style="170" customWidth="1"/>
    <col min="13595" max="13595" width="5" style="170" customWidth="1"/>
    <col min="13596" max="13596" width="18.6640625" style="170" customWidth="1"/>
    <col min="13597" max="13597" width="4.6640625" style="170" customWidth="1"/>
    <col min="13598" max="13598" width="11.6640625" style="170" customWidth="1"/>
    <col min="13599" max="13599" width="5.109375" style="170" customWidth="1"/>
    <col min="13600" max="13600" width="5" style="170" customWidth="1"/>
    <col min="13601" max="13601" width="4.5546875" style="170" customWidth="1"/>
    <col min="13602" max="13602" width="4.6640625" style="170" customWidth="1"/>
    <col min="13603" max="13603" width="4.44140625" style="170" customWidth="1"/>
    <col min="13604" max="13604" width="4.6640625" style="170" customWidth="1"/>
    <col min="13605" max="13605" width="5" style="170" customWidth="1"/>
    <col min="13606" max="13606" width="4.6640625" style="170" customWidth="1"/>
    <col min="13607" max="13607" width="5.44140625" style="170" customWidth="1"/>
    <col min="13608" max="13608" width="4.88671875" style="170" customWidth="1"/>
    <col min="13609" max="13610" width="4.6640625" style="170" customWidth="1"/>
    <col min="13611" max="13615" width="9.109375" style="170"/>
    <col min="13616" max="13616" width="6" style="170" customWidth="1"/>
    <col min="13617" max="13824" width="9.109375" style="170"/>
    <col min="13825" max="13825" width="5.88671875" style="170" customWidth="1"/>
    <col min="13826" max="13826" width="29.88671875" style="170" customWidth="1"/>
    <col min="13827" max="13827" width="9.109375" style="170"/>
    <col min="13828" max="13828" width="5.6640625" style="170" customWidth="1"/>
    <col min="13829" max="13829" width="4.5546875" style="170" customWidth="1"/>
    <col min="13830" max="13830" width="6.33203125" style="170" customWidth="1"/>
    <col min="13831" max="13831" width="32.33203125" style="170" customWidth="1"/>
    <col min="13832" max="13832" width="15.33203125" style="170" customWidth="1"/>
    <col min="13833" max="13833" width="12.6640625" style="170" customWidth="1"/>
    <col min="13834" max="13834" width="10.5546875" style="170" customWidth="1"/>
    <col min="13835" max="13842" width="10.44140625" style="170" customWidth="1"/>
    <col min="13843" max="13843" width="12.33203125" style="170" customWidth="1"/>
    <col min="13844" max="13844" width="10.44140625" style="170" customWidth="1"/>
    <col min="13845" max="13845" width="11.6640625" style="170" customWidth="1"/>
    <col min="13846" max="13847" width="10.44140625" style="170" customWidth="1"/>
    <col min="13848" max="13848" width="14.6640625" style="170" customWidth="1"/>
    <col min="13849" max="13850" width="15.109375" style="170" customWidth="1"/>
    <col min="13851" max="13851" width="5" style="170" customWidth="1"/>
    <col min="13852" max="13852" width="18.6640625" style="170" customWidth="1"/>
    <col min="13853" max="13853" width="4.6640625" style="170" customWidth="1"/>
    <col min="13854" max="13854" width="11.6640625" style="170" customWidth="1"/>
    <col min="13855" max="13855" width="5.109375" style="170" customWidth="1"/>
    <col min="13856" max="13856" width="5" style="170" customWidth="1"/>
    <col min="13857" max="13857" width="4.5546875" style="170" customWidth="1"/>
    <col min="13858" max="13858" width="4.6640625" style="170" customWidth="1"/>
    <col min="13859" max="13859" width="4.44140625" style="170" customWidth="1"/>
    <col min="13860" max="13860" width="4.6640625" style="170" customWidth="1"/>
    <col min="13861" max="13861" width="5" style="170" customWidth="1"/>
    <col min="13862" max="13862" width="4.6640625" style="170" customWidth="1"/>
    <col min="13863" max="13863" width="5.44140625" style="170" customWidth="1"/>
    <col min="13864" max="13864" width="4.88671875" style="170" customWidth="1"/>
    <col min="13865" max="13866" width="4.6640625" style="170" customWidth="1"/>
    <col min="13867" max="13871" width="9.109375" style="170"/>
    <col min="13872" max="13872" width="6" style="170" customWidth="1"/>
    <col min="13873" max="14080" width="9.109375" style="170"/>
    <col min="14081" max="14081" width="5.88671875" style="170" customWidth="1"/>
    <col min="14082" max="14082" width="29.88671875" style="170" customWidth="1"/>
    <col min="14083" max="14083" width="9.109375" style="170"/>
    <col min="14084" max="14084" width="5.6640625" style="170" customWidth="1"/>
    <col min="14085" max="14085" width="4.5546875" style="170" customWidth="1"/>
    <col min="14086" max="14086" width="6.33203125" style="170" customWidth="1"/>
    <col min="14087" max="14087" width="32.33203125" style="170" customWidth="1"/>
    <col min="14088" max="14088" width="15.33203125" style="170" customWidth="1"/>
    <col min="14089" max="14089" width="12.6640625" style="170" customWidth="1"/>
    <col min="14090" max="14090" width="10.5546875" style="170" customWidth="1"/>
    <col min="14091" max="14098" width="10.44140625" style="170" customWidth="1"/>
    <col min="14099" max="14099" width="12.33203125" style="170" customWidth="1"/>
    <col min="14100" max="14100" width="10.44140625" style="170" customWidth="1"/>
    <col min="14101" max="14101" width="11.6640625" style="170" customWidth="1"/>
    <col min="14102" max="14103" width="10.44140625" style="170" customWidth="1"/>
    <col min="14104" max="14104" width="14.6640625" style="170" customWidth="1"/>
    <col min="14105" max="14106" width="15.109375" style="170" customWidth="1"/>
    <col min="14107" max="14107" width="5" style="170" customWidth="1"/>
    <col min="14108" max="14108" width="18.6640625" style="170" customWidth="1"/>
    <col min="14109" max="14109" width="4.6640625" style="170" customWidth="1"/>
    <col min="14110" max="14110" width="11.6640625" style="170" customWidth="1"/>
    <col min="14111" max="14111" width="5.109375" style="170" customWidth="1"/>
    <col min="14112" max="14112" width="5" style="170" customWidth="1"/>
    <col min="14113" max="14113" width="4.5546875" style="170" customWidth="1"/>
    <col min="14114" max="14114" width="4.6640625" style="170" customWidth="1"/>
    <col min="14115" max="14115" width="4.44140625" style="170" customWidth="1"/>
    <col min="14116" max="14116" width="4.6640625" style="170" customWidth="1"/>
    <col min="14117" max="14117" width="5" style="170" customWidth="1"/>
    <col min="14118" max="14118" width="4.6640625" style="170" customWidth="1"/>
    <col min="14119" max="14119" width="5.44140625" style="170" customWidth="1"/>
    <col min="14120" max="14120" width="4.88671875" style="170" customWidth="1"/>
    <col min="14121" max="14122" width="4.6640625" style="170" customWidth="1"/>
    <col min="14123" max="14127" width="9.109375" style="170"/>
    <col min="14128" max="14128" width="6" style="170" customWidth="1"/>
    <col min="14129" max="14336" width="9.109375" style="170"/>
    <col min="14337" max="14337" width="5.88671875" style="170" customWidth="1"/>
    <col min="14338" max="14338" width="29.88671875" style="170" customWidth="1"/>
    <col min="14339" max="14339" width="9.109375" style="170"/>
    <col min="14340" max="14340" width="5.6640625" style="170" customWidth="1"/>
    <col min="14341" max="14341" width="4.5546875" style="170" customWidth="1"/>
    <col min="14342" max="14342" width="6.33203125" style="170" customWidth="1"/>
    <col min="14343" max="14343" width="32.33203125" style="170" customWidth="1"/>
    <col min="14344" max="14344" width="15.33203125" style="170" customWidth="1"/>
    <col min="14345" max="14345" width="12.6640625" style="170" customWidth="1"/>
    <col min="14346" max="14346" width="10.5546875" style="170" customWidth="1"/>
    <col min="14347" max="14354" width="10.44140625" style="170" customWidth="1"/>
    <col min="14355" max="14355" width="12.33203125" style="170" customWidth="1"/>
    <col min="14356" max="14356" width="10.44140625" style="170" customWidth="1"/>
    <col min="14357" max="14357" width="11.6640625" style="170" customWidth="1"/>
    <col min="14358" max="14359" width="10.44140625" style="170" customWidth="1"/>
    <col min="14360" max="14360" width="14.6640625" style="170" customWidth="1"/>
    <col min="14361" max="14362" width="15.109375" style="170" customWidth="1"/>
    <col min="14363" max="14363" width="5" style="170" customWidth="1"/>
    <col min="14364" max="14364" width="18.6640625" style="170" customWidth="1"/>
    <col min="14365" max="14365" width="4.6640625" style="170" customWidth="1"/>
    <col min="14366" max="14366" width="11.6640625" style="170" customWidth="1"/>
    <col min="14367" max="14367" width="5.109375" style="170" customWidth="1"/>
    <col min="14368" max="14368" width="5" style="170" customWidth="1"/>
    <col min="14369" max="14369" width="4.5546875" style="170" customWidth="1"/>
    <col min="14370" max="14370" width="4.6640625" style="170" customWidth="1"/>
    <col min="14371" max="14371" width="4.44140625" style="170" customWidth="1"/>
    <col min="14372" max="14372" width="4.6640625" style="170" customWidth="1"/>
    <col min="14373" max="14373" width="5" style="170" customWidth="1"/>
    <col min="14374" max="14374" width="4.6640625" style="170" customWidth="1"/>
    <col min="14375" max="14375" width="5.44140625" style="170" customWidth="1"/>
    <col min="14376" max="14376" width="4.88671875" style="170" customWidth="1"/>
    <col min="14377" max="14378" width="4.6640625" style="170" customWidth="1"/>
    <col min="14379" max="14383" width="9.109375" style="170"/>
    <col min="14384" max="14384" width="6" style="170" customWidth="1"/>
    <col min="14385" max="14592" width="9.109375" style="170"/>
    <col min="14593" max="14593" width="5.88671875" style="170" customWidth="1"/>
    <col min="14594" max="14594" width="29.88671875" style="170" customWidth="1"/>
    <col min="14595" max="14595" width="9.109375" style="170"/>
    <col min="14596" max="14596" width="5.6640625" style="170" customWidth="1"/>
    <col min="14597" max="14597" width="4.5546875" style="170" customWidth="1"/>
    <col min="14598" max="14598" width="6.33203125" style="170" customWidth="1"/>
    <col min="14599" max="14599" width="32.33203125" style="170" customWidth="1"/>
    <col min="14600" max="14600" width="15.33203125" style="170" customWidth="1"/>
    <col min="14601" max="14601" width="12.6640625" style="170" customWidth="1"/>
    <col min="14602" max="14602" width="10.5546875" style="170" customWidth="1"/>
    <col min="14603" max="14610" width="10.44140625" style="170" customWidth="1"/>
    <col min="14611" max="14611" width="12.33203125" style="170" customWidth="1"/>
    <col min="14612" max="14612" width="10.44140625" style="170" customWidth="1"/>
    <col min="14613" max="14613" width="11.6640625" style="170" customWidth="1"/>
    <col min="14614" max="14615" width="10.44140625" style="170" customWidth="1"/>
    <col min="14616" max="14616" width="14.6640625" style="170" customWidth="1"/>
    <col min="14617" max="14618" width="15.109375" style="170" customWidth="1"/>
    <col min="14619" max="14619" width="5" style="170" customWidth="1"/>
    <col min="14620" max="14620" width="18.6640625" style="170" customWidth="1"/>
    <col min="14621" max="14621" width="4.6640625" style="170" customWidth="1"/>
    <col min="14622" max="14622" width="11.6640625" style="170" customWidth="1"/>
    <col min="14623" max="14623" width="5.109375" style="170" customWidth="1"/>
    <col min="14624" max="14624" width="5" style="170" customWidth="1"/>
    <col min="14625" max="14625" width="4.5546875" style="170" customWidth="1"/>
    <col min="14626" max="14626" width="4.6640625" style="170" customWidth="1"/>
    <col min="14627" max="14627" width="4.44140625" style="170" customWidth="1"/>
    <col min="14628" max="14628" width="4.6640625" style="170" customWidth="1"/>
    <col min="14629" max="14629" width="5" style="170" customWidth="1"/>
    <col min="14630" max="14630" width="4.6640625" style="170" customWidth="1"/>
    <col min="14631" max="14631" width="5.44140625" style="170" customWidth="1"/>
    <col min="14632" max="14632" width="4.88671875" style="170" customWidth="1"/>
    <col min="14633" max="14634" width="4.6640625" style="170" customWidth="1"/>
    <col min="14635" max="14639" width="9.109375" style="170"/>
    <col min="14640" max="14640" width="6" style="170" customWidth="1"/>
    <col min="14641" max="14848" width="9.109375" style="170"/>
    <col min="14849" max="14849" width="5.88671875" style="170" customWidth="1"/>
    <col min="14850" max="14850" width="29.88671875" style="170" customWidth="1"/>
    <col min="14851" max="14851" width="9.109375" style="170"/>
    <col min="14852" max="14852" width="5.6640625" style="170" customWidth="1"/>
    <col min="14853" max="14853" width="4.5546875" style="170" customWidth="1"/>
    <col min="14854" max="14854" width="6.33203125" style="170" customWidth="1"/>
    <col min="14855" max="14855" width="32.33203125" style="170" customWidth="1"/>
    <col min="14856" max="14856" width="15.33203125" style="170" customWidth="1"/>
    <col min="14857" max="14857" width="12.6640625" style="170" customWidth="1"/>
    <col min="14858" max="14858" width="10.5546875" style="170" customWidth="1"/>
    <col min="14859" max="14866" width="10.44140625" style="170" customWidth="1"/>
    <col min="14867" max="14867" width="12.33203125" style="170" customWidth="1"/>
    <col min="14868" max="14868" width="10.44140625" style="170" customWidth="1"/>
    <col min="14869" max="14869" width="11.6640625" style="170" customWidth="1"/>
    <col min="14870" max="14871" width="10.44140625" style="170" customWidth="1"/>
    <col min="14872" max="14872" width="14.6640625" style="170" customWidth="1"/>
    <col min="14873" max="14874" width="15.109375" style="170" customWidth="1"/>
    <col min="14875" max="14875" width="5" style="170" customWidth="1"/>
    <col min="14876" max="14876" width="18.6640625" style="170" customWidth="1"/>
    <col min="14877" max="14877" width="4.6640625" style="170" customWidth="1"/>
    <col min="14878" max="14878" width="11.6640625" style="170" customWidth="1"/>
    <col min="14879" max="14879" width="5.109375" style="170" customWidth="1"/>
    <col min="14880" max="14880" width="5" style="170" customWidth="1"/>
    <col min="14881" max="14881" width="4.5546875" style="170" customWidth="1"/>
    <col min="14882" max="14882" width="4.6640625" style="170" customWidth="1"/>
    <col min="14883" max="14883" width="4.44140625" style="170" customWidth="1"/>
    <col min="14884" max="14884" width="4.6640625" style="170" customWidth="1"/>
    <col min="14885" max="14885" width="5" style="170" customWidth="1"/>
    <col min="14886" max="14886" width="4.6640625" style="170" customWidth="1"/>
    <col min="14887" max="14887" width="5.44140625" style="170" customWidth="1"/>
    <col min="14888" max="14888" width="4.88671875" style="170" customWidth="1"/>
    <col min="14889" max="14890" width="4.6640625" style="170" customWidth="1"/>
    <col min="14891" max="14895" width="9.109375" style="170"/>
    <col min="14896" max="14896" width="6" style="170" customWidth="1"/>
    <col min="14897" max="15104" width="9.109375" style="170"/>
    <col min="15105" max="15105" width="5.88671875" style="170" customWidth="1"/>
    <col min="15106" max="15106" width="29.88671875" style="170" customWidth="1"/>
    <col min="15107" max="15107" width="9.109375" style="170"/>
    <col min="15108" max="15108" width="5.6640625" style="170" customWidth="1"/>
    <col min="15109" max="15109" width="4.5546875" style="170" customWidth="1"/>
    <col min="15110" max="15110" width="6.33203125" style="170" customWidth="1"/>
    <col min="15111" max="15111" width="32.33203125" style="170" customWidth="1"/>
    <col min="15112" max="15112" width="15.33203125" style="170" customWidth="1"/>
    <col min="15113" max="15113" width="12.6640625" style="170" customWidth="1"/>
    <col min="15114" max="15114" width="10.5546875" style="170" customWidth="1"/>
    <col min="15115" max="15122" width="10.44140625" style="170" customWidth="1"/>
    <col min="15123" max="15123" width="12.33203125" style="170" customWidth="1"/>
    <col min="15124" max="15124" width="10.44140625" style="170" customWidth="1"/>
    <col min="15125" max="15125" width="11.6640625" style="170" customWidth="1"/>
    <col min="15126" max="15127" width="10.44140625" style="170" customWidth="1"/>
    <col min="15128" max="15128" width="14.6640625" style="170" customWidth="1"/>
    <col min="15129" max="15130" width="15.109375" style="170" customWidth="1"/>
    <col min="15131" max="15131" width="5" style="170" customWidth="1"/>
    <col min="15132" max="15132" width="18.6640625" style="170" customWidth="1"/>
    <col min="15133" max="15133" width="4.6640625" style="170" customWidth="1"/>
    <col min="15134" max="15134" width="11.6640625" style="170" customWidth="1"/>
    <col min="15135" max="15135" width="5.109375" style="170" customWidth="1"/>
    <col min="15136" max="15136" width="5" style="170" customWidth="1"/>
    <col min="15137" max="15137" width="4.5546875" style="170" customWidth="1"/>
    <col min="15138" max="15138" width="4.6640625" style="170" customWidth="1"/>
    <col min="15139" max="15139" width="4.44140625" style="170" customWidth="1"/>
    <col min="15140" max="15140" width="4.6640625" style="170" customWidth="1"/>
    <col min="15141" max="15141" width="5" style="170" customWidth="1"/>
    <col min="15142" max="15142" width="4.6640625" style="170" customWidth="1"/>
    <col min="15143" max="15143" width="5.44140625" style="170" customWidth="1"/>
    <col min="15144" max="15144" width="4.88671875" style="170" customWidth="1"/>
    <col min="15145" max="15146" width="4.6640625" style="170" customWidth="1"/>
    <col min="15147" max="15151" width="9.109375" style="170"/>
    <col min="15152" max="15152" width="6" style="170" customWidth="1"/>
    <col min="15153" max="15360" width="9.109375" style="170"/>
    <col min="15361" max="15361" width="5.88671875" style="170" customWidth="1"/>
    <col min="15362" max="15362" width="29.88671875" style="170" customWidth="1"/>
    <col min="15363" max="15363" width="9.109375" style="170"/>
    <col min="15364" max="15364" width="5.6640625" style="170" customWidth="1"/>
    <col min="15365" max="15365" width="4.5546875" style="170" customWidth="1"/>
    <col min="15366" max="15366" width="6.33203125" style="170" customWidth="1"/>
    <col min="15367" max="15367" width="32.33203125" style="170" customWidth="1"/>
    <col min="15368" max="15368" width="15.33203125" style="170" customWidth="1"/>
    <col min="15369" max="15369" width="12.6640625" style="170" customWidth="1"/>
    <col min="15370" max="15370" width="10.5546875" style="170" customWidth="1"/>
    <col min="15371" max="15378" width="10.44140625" style="170" customWidth="1"/>
    <col min="15379" max="15379" width="12.33203125" style="170" customWidth="1"/>
    <col min="15380" max="15380" width="10.44140625" style="170" customWidth="1"/>
    <col min="15381" max="15381" width="11.6640625" style="170" customWidth="1"/>
    <col min="15382" max="15383" width="10.44140625" style="170" customWidth="1"/>
    <col min="15384" max="15384" width="14.6640625" style="170" customWidth="1"/>
    <col min="15385" max="15386" width="15.109375" style="170" customWidth="1"/>
    <col min="15387" max="15387" width="5" style="170" customWidth="1"/>
    <col min="15388" max="15388" width="18.6640625" style="170" customWidth="1"/>
    <col min="15389" max="15389" width="4.6640625" style="170" customWidth="1"/>
    <col min="15390" max="15390" width="11.6640625" style="170" customWidth="1"/>
    <col min="15391" max="15391" width="5.109375" style="170" customWidth="1"/>
    <col min="15392" max="15392" width="5" style="170" customWidth="1"/>
    <col min="15393" max="15393" width="4.5546875" style="170" customWidth="1"/>
    <col min="15394" max="15394" width="4.6640625" style="170" customWidth="1"/>
    <col min="15395" max="15395" width="4.44140625" style="170" customWidth="1"/>
    <col min="15396" max="15396" width="4.6640625" style="170" customWidth="1"/>
    <col min="15397" max="15397" width="5" style="170" customWidth="1"/>
    <col min="15398" max="15398" width="4.6640625" style="170" customWidth="1"/>
    <col min="15399" max="15399" width="5.44140625" style="170" customWidth="1"/>
    <col min="15400" max="15400" width="4.88671875" style="170" customWidth="1"/>
    <col min="15401" max="15402" width="4.6640625" style="170" customWidth="1"/>
    <col min="15403" max="15407" width="9.109375" style="170"/>
    <col min="15408" max="15408" width="6" style="170" customWidth="1"/>
    <col min="15409" max="15616" width="9.109375" style="170"/>
    <col min="15617" max="15617" width="5.88671875" style="170" customWidth="1"/>
    <col min="15618" max="15618" width="29.88671875" style="170" customWidth="1"/>
    <col min="15619" max="15619" width="9.109375" style="170"/>
    <col min="15620" max="15620" width="5.6640625" style="170" customWidth="1"/>
    <col min="15621" max="15621" width="4.5546875" style="170" customWidth="1"/>
    <col min="15622" max="15622" width="6.33203125" style="170" customWidth="1"/>
    <col min="15623" max="15623" width="32.33203125" style="170" customWidth="1"/>
    <col min="15624" max="15624" width="15.33203125" style="170" customWidth="1"/>
    <col min="15625" max="15625" width="12.6640625" style="170" customWidth="1"/>
    <col min="15626" max="15626" width="10.5546875" style="170" customWidth="1"/>
    <col min="15627" max="15634" width="10.44140625" style="170" customWidth="1"/>
    <col min="15635" max="15635" width="12.33203125" style="170" customWidth="1"/>
    <col min="15636" max="15636" width="10.44140625" style="170" customWidth="1"/>
    <col min="15637" max="15637" width="11.6640625" style="170" customWidth="1"/>
    <col min="15638" max="15639" width="10.44140625" style="170" customWidth="1"/>
    <col min="15640" max="15640" width="14.6640625" style="170" customWidth="1"/>
    <col min="15641" max="15642" width="15.109375" style="170" customWidth="1"/>
    <col min="15643" max="15643" width="5" style="170" customWidth="1"/>
    <col min="15644" max="15644" width="18.6640625" style="170" customWidth="1"/>
    <col min="15645" max="15645" width="4.6640625" style="170" customWidth="1"/>
    <col min="15646" max="15646" width="11.6640625" style="170" customWidth="1"/>
    <col min="15647" max="15647" width="5.109375" style="170" customWidth="1"/>
    <col min="15648" max="15648" width="5" style="170" customWidth="1"/>
    <col min="15649" max="15649" width="4.5546875" style="170" customWidth="1"/>
    <col min="15650" max="15650" width="4.6640625" style="170" customWidth="1"/>
    <col min="15651" max="15651" width="4.44140625" style="170" customWidth="1"/>
    <col min="15652" max="15652" width="4.6640625" style="170" customWidth="1"/>
    <col min="15653" max="15653" width="5" style="170" customWidth="1"/>
    <col min="15654" max="15654" width="4.6640625" style="170" customWidth="1"/>
    <col min="15655" max="15655" width="5.44140625" style="170" customWidth="1"/>
    <col min="15656" max="15656" width="4.88671875" style="170" customWidth="1"/>
    <col min="15657" max="15658" width="4.6640625" style="170" customWidth="1"/>
    <col min="15659" max="15663" width="9.109375" style="170"/>
    <col min="15664" max="15664" width="6" style="170" customWidth="1"/>
    <col min="15665" max="15872" width="9.109375" style="170"/>
    <col min="15873" max="15873" width="5.88671875" style="170" customWidth="1"/>
    <col min="15874" max="15874" width="29.88671875" style="170" customWidth="1"/>
    <col min="15875" max="15875" width="9.109375" style="170"/>
    <col min="15876" max="15876" width="5.6640625" style="170" customWidth="1"/>
    <col min="15877" max="15877" width="4.5546875" style="170" customWidth="1"/>
    <col min="15878" max="15878" width="6.33203125" style="170" customWidth="1"/>
    <col min="15879" max="15879" width="32.33203125" style="170" customWidth="1"/>
    <col min="15880" max="15880" width="15.33203125" style="170" customWidth="1"/>
    <col min="15881" max="15881" width="12.6640625" style="170" customWidth="1"/>
    <col min="15882" max="15882" width="10.5546875" style="170" customWidth="1"/>
    <col min="15883" max="15890" width="10.44140625" style="170" customWidth="1"/>
    <col min="15891" max="15891" width="12.33203125" style="170" customWidth="1"/>
    <col min="15892" max="15892" width="10.44140625" style="170" customWidth="1"/>
    <col min="15893" max="15893" width="11.6640625" style="170" customWidth="1"/>
    <col min="15894" max="15895" width="10.44140625" style="170" customWidth="1"/>
    <col min="15896" max="15896" width="14.6640625" style="170" customWidth="1"/>
    <col min="15897" max="15898" width="15.109375" style="170" customWidth="1"/>
    <col min="15899" max="15899" width="5" style="170" customWidth="1"/>
    <col min="15900" max="15900" width="18.6640625" style="170" customWidth="1"/>
    <col min="15901" max="15901" width="4.6640625" style="170" customWidth="1"/>
    <col min="15902" max="15902" width="11.6640625" style="170" customWidth="1"/>
    <col min="15903" max="15903" width="5.109375" style="170" customWidth="1"/>
    <col min="15904" max="15904" width="5" style="170" customWidth="1"/>
    <col min="15905" max="15905" width="4.5546875" style="170" customWidth="1"/>
    <col min="15906" max="15906" width="4.6640625" style="170" customWidth="1"/>
    <col min="15907" max="15907" width="4.44140625" style="170" customWidth="1"/>
    <col min="15908" max="15908" width="4.6640625" style="170" customWidth="1"/>
    <col min="15909" max="15909" width="5" style="170" customWidth="1"/>
    <col min="15910" max="15910" width="4.6640625" style="170" customWidth="1"/>
    <col min="15911" max="15911" width="5.44140625" style="170" customWidth="1"/>
    <col min="15912" max="15912" width="4.88671875" style="170" customWidth="1"/>
    <col min="15913" max="15914" width="4.6640625" style="170" customWidth="1"/>
    <col min="15915" max="15919" width="9.109375" style="170"/>
    <col min="15920" max="15920" width="6" style="170" customWidth="1"/>
    <col min="15921" max="16128" width="9.109375" style="170"/>
    <col min="16129" max="16129" width="5.88671875" style="170" customWidth="1"/>
    <col min="16130" max="16130" width="29.88671875" style="170" customWidth="1"/>
    <col min="16131" max="16131" width="9.109375" style="170"/>
    <col min="16132" max="16132" width="5.6640625" style="170" customWidth="1"/>
    <col min="16133" max="16133" width="4.5546875" style="170" customWidth="1"/>
    <col min="16134" max="16134" width="6.33203125" style="170" customWidth="1"/>
    <col min="16135" max="16135" width="32.33203125" style="170" customWidth="1"/>
    <col min="16136" max="16136" width="15.33203125" style="170" customWidth="1"/>
    <col min="16137" max="16137" width="12.6640625" style="170" customWidth="1"/>
    <col min="16138" max="16138" width="10.5546875" style="170" customWidth="1"/>
    <col min="16139" max="16146" width="10.44140625" style="170" customWidth="1"/>
    <col min="16147" max="16147" width="12.33203125" style="170" customWidth="1"/>
    <col min="16148" max="16148" width="10.44140625" style="170" customWidth="1"/>
    <col min="16149" max="16149" width="11.6640625" style="170" customWidth="1"/>
    <col min="16150" max="16151" width="10.44140625" style="170" customWidth="1"/>
    <col min="16152" max="16152" width="14.6640625" style="170" customWidth="1"/>
    <col min="16153" max="16154" width="15.109375" style="170" customWidth="1"/>
    <col min="16155" max="16155" width="5" style="170" customWidth="1"/>
    <col min="16156" max="16156" width="18.6640625" style="170" customWidth="1"/>
    <col min="16157" max="16157" width="4.6640625" style="170" customWidth="1"/>
    <col min="16158" max="16158" width="11.6640625" style="170" customWidth="1"/>
    <col min="16159" max="16159" width="5.109375" style="170" customWidth="1"/>
    <col min="16160" max="16160" width="5" style="170" customWidth="1"/>
    <col min="16161" max="16161" width="4.5546875" style="170" customWidth="1"/>
    <col min="16162" max="16162" width="4.6640625" style="170" customWidth="1"/>
    <col min="16163" max="16163" width="4.44140625" style="170" customWidth="1"/>
    <col min="16164" max="16164" width="4.6640625" style="170" customWidth="1"/>
    <col min="16165" max="16165" width="5" style="170" customWidth="1"/>
    <col min="16166" max="16166" width="4.6640625" style="170" customWidth="1"/>
    <col min="16167" max="16167" width="5.44140625" style="170" customWidth="1"/>
    <col min="16168" max="16168" width="4.88671875" style="170" customWidth="1"/>
    <col min="16169" max="16170" width="4.6640625" style="170" customWidth="1"/>
    <col min="16171" max="16175" width="9.109375" style="170"/>
    <col min="16176" max="16176" width="6" style="170" customWidth="1"/>
    <col min="16177" max="16384" width="9.109375" style="170"/>
  </cols>
  <sheetData>
    <row r="1" spans="1:47" ht="15.6" x14ac:dyDescent="0.3">
      <c r="A1" s="573"/>
      <c r="B1" s="573"/>
      <c r="C1" s="573"/>
      <c r="D1" s="573"/>
      <c r="E1" s="573"/>
      <c r="F1" s="573"/>
      <c r="G1" s="573"/>
      <c r="H1" s="573"/>
      <c r="I1" s="573"/>
      <c r="J1" s="573"/>
      <c r="K1" s="573"/>
      <c r="L1" s="573"/>
      <c r="M1" s="573"/>
      <c r="N1" s="573"/>
      <c r="O1" s="573"/>
      <c r="P1" s="573"/>
      <c r="Q1" s="573"/>
      <c r="R1" s="573"/>
      <c r="S1" s="573"/>
      <c r="T1" s="573"/>
      <c r="U1" s="573"/>
      <c r="V1" s="573"/>
      <c r="W1" s="573"/>
      <c r="X1" s="238"/>
      <c r="Y1" s="238"/>
      <c r="Z1" s="238"/>
      <c r="AA1" s="238"/>
      <c r="AB1" s="238"/>
      <c r="AC1" s="238"/>
      <c r="AD1" s="238"/>
      <c r="AE1" s="238"/>
      <c r="AF1" s="238"/>
      <c r="AG1" s="238"/>
      <c r="AH1" s="238"/>
      <c r="AI1" s="238"/>
      <c r="AJ1" s="238"/>
      <c r="AK1" s="238"/>
      <c r="AL1" s="238"/>
      <c r="AM1" s="238"/>
      <c r="AN1" s="239"/>
      <c r="AO1" s="239"/>
      <c r="AP1" s="239"/>
      <c r="AQ1" s="239"/>
      <c r="AR1" s="239"/>
      <c r="AS1" s="239"/>
      <c r="AT1" s="239"/>
      <c r="AU1" s="239"/>
    </row>
    <row r="2" spans="1:47" ht="49.5" customHeight="1" x14ac:dyDescent="0.3">
      <c r="A2" s="478" t="s">
        <v>500</v>
      </c>
      <c r="B2" s="478"/>
      <c r="C2" s="478"/>
      <c r="D2" s="478"/>
      <c r="E2" s="478"/>
      <c r="F2" s="478"/>
      <c r="G2" s="478"/>
      <c r="H2" s="478"/>
      <c r="I2" s="478"/>
      <c r="J2" s="478"/>
      <c r="K2" s="478"/>
      <c r="L2" s="478"/>
      <c r="M2" s="478"/>
      <c r="N2" s="478"/>
      <c r="O2" s="478"/>
      <c r="P2" s="478"/>
      <c r="Q2" s="478"/>
      <c r="R2" s="478"/>
      <c r="S2" s="478"/>
      <c r="T2" s="478"/>
      <c r="U2" s="478"/>
      <c r="V2" s="478"/>
      <c r="W2" s="478"/>
      <c r="X2" s="238"/>
      <c r="Y2" s="238"/>
      <c r="Z2" s="238"/>
      <c r="AA2" s="238"/>
      <c r="AB2" s="238"/>
      <c r="AC2" s="238"/>
      <c r="AD2" s="238"/>
      <c r="AE2" s="238"/>
      <c r="AF2" s="238"/>
      <c r="AG2" s="238"/>
      <c r="AH2" s="238"/>
      <c r="AI2" s="238"/>
      <c r="AJ2" s="238"/>
      <c r="AK2" s="238"/>
      <c r="AL2" s="238"/>
      <c r="AM2" s="238"/>
      <c r="AN2" s="573"/>
      <c r="AO2" s="573"/>
      <c r="AP2" s="573"/>
      <c r="AQ2" s="573"/>
      <c r="AR2" s="573"/>
      <c r="AS2" s="573"/>
      <c r="AT2" s="573"/>
      <c r="AU2" s="573"/>
    </row>
    <row r="3" spans="1:47" ht="15.6" x14ac:dyDescent="0.3">
      <c r="A3" s="196"/>
      <c r="B3" s="196"/>
    </row>
    <row r="4" spans="1:47" ht="15.6" x14ac:dyDescent="0.3">
      <c r="A4" s="326" t="s">
        <v>288</v>
      </c>
      <c r="B4" s="326"/>
      <c r="C4" s="326"/>
      <c r="D4" s="326"/>
      <c r="E4" s="326"/>
      <c r="F4" s="326"/>
      <c r="G4" s="529" t="s">
        <v>60</v>
      </c>
      <c r="H4" s="326" t="s">
        <v>289</v>
      </c>
      <c r="I4" s="326"/>
      <c r="J4" s="326" t="s">
        <v>22</v>
      </c>
      <c r="K4" s="326"/>
      <c r="L4" s="326" t="s">
        <v>23</v>
      </c>
      <c r="M4" s="326"/>
      <c r="N4" s="326" t="s">
        <v>24</v>
      </c>
      <c r="O4" s="326"/>
      <c r="P4" s="326" t="s">
        <v>25</v>
      </c>
      <c r="Q4" s="326"/>
      <c r="R4" s="326" t="s">
        <v>26</v>
      </c>
      <c r="S4" s="326"/>
      <c r="T4" s="326" t="s">
        <v>41</v>
      </c>
      <c r="U4" s="326"/>
      <c r="V4" s="326" t="s">
        <v>28</v>
      </c>
      <c r="W4" s="326"/>
      <c r="X4" s="241"/>
      <c r="Y4" s="241"/>
      <c r="Z4" s="241"/>
      <c r="AA4" s="241"/>
      <c r="AB4" s="241"/>
      <c r="AC4" s="241"/>
      <c r="AD4" s="241"/>
      <c r="AE4" s="241"/>
      <c r="AF4" s="241"/>
      <c r="AG4" s="241"/>
      <c r="AH4" s="241"/>
      <c r="AI4" s="241"/>
      <c r="AJ4" s="241"/>
      <c r="AK4" s="241"/>
      <c r="AL4" s="241"/>
      <c r="AM4" s="241"/>
    </row>
    <row r="5" spans="1:47" ht="15.6" x14ac:dyDescent="0.3">
      <c r="A5" s="326"/>
      <c r="B5" s="326"/>
      <c r="C5" s="326"/>
      <c r="D5" s="326"/>
      <c r="E5" s="326"/>
      <c r="F5" s="326"/>
      <c r="G5" s="516"/>
      <c r="H5" s="146" t="s">
        <v>39</v>
      </c>
      <c r="I5" s="146" t="s">
        <v>40</v>
      </c>
      <c r="J5" s="146" t="s">
        <v>39</v>
      </c>
      <c r="K5" s="146" t="s">
        <v>40</v>
      </c>
      <c r="L5" s="146" t="s">
        <v>39</v>
      </c>
      <c r="M5" s="146" t="s">
        <v>40</v>
      </c>
      <c r="N5" s="146" t="s">
        <v>39</v>
      </c>
      <c r="O5" s="146" t="s">
        <v>40</v>
      </c>
      <c r="P5" s="146" t="s">
        <v>39</v>
      </c>
      <c r="Q5" s="146" t="s">
        <v>40</v>
      </c>
      <c r="R5" s="146" t="s">
        <v>39</v>
      </c>
      <c r="S5" s="146" t="s">
        <v>40</v>
      </c>
      <c r="T5" s="146" t="s">
        <v>39</v>
      </c>
      <c r="U5" s="146" t="s">
        <v>40</v>
      </c>
      <c r="V5" s="146" t="s">
        <v>39</v>
      </c>
      <c r="W5" s="146" t="s">
        <v>40</v>
      </c>
      <c r="X5" s="241"/>
      <c r="Y5" s="241"/>
      <c r="Z5" s="241"/>
      <c r="AA5" s="241"/>
      <c r="AB5" s="241"/>
      <c r="AC5" s="241"/>
      <c r="AD5" s="241"/>
      <c r="AE5" s="241"/>
      <c r="AF5" s="241"/>
      <c r="AG5" s="241"/>
      <c r="AH5" s="241"/>
      <c r="AI5" s="241"/>
      <c r="AJ5" s="241"/>
      <c r="AK5" s="241"/>
      <c r="AL5" s="241"/>
      <c r="AM5" s="241"/>
    </row>
    <row r="6" spans="1:47" ht="130.5" customHeight="1" x14ac:dyDescent="0.3">
      <c r="A6" s="349" t="s">
        <v>498</v>
      </c>
      <c r="B6" s="349"/>
      <c r="C6" s="349"/>
      <c r="D6" s="349"/>
      <c r="E6" s="349"/>
      <c r="F6" s="349"/>
      <c r="G6" s="146"/>
      <c r="H6" s="214">
        <f>J6+L6+N6+P6+R6+T6+V6</f>
        <v>321607.29999999993</v>
      </c>
      <c r="I6" s="214">
        <f>K6+M6+O6+Q6+S6+U6+W6</f>
        <v>226680.09999999998</v>
      </c>
      <c r="J6" s="214">
        <f t="shared" ref="J6:W6" si="0">J10+J13+J16</f>
        <v>48226.7</v>
      </c>
      <c r="K6" s="214">
        <f>K10+K13+K16</f>
        <v>48226.7</v>
      </c>
      <c r="L6" s="214">
        <f t="shared" si="0"/>
        <v>48226.7</v>
      </c>
      <c r="M6" s="214">
        <f t="shared" si="0"/>
        <v>48226.7</v>
      </c>
      <c r="N6" s="214">
        <f t="shared" si="0"/>
        <v>48226.7</v>
      </c>
      <c r="O6" s="214">
        <f t="shared" si="0"/>
        <v>48226.7</v>
      </c>
      <c r="P6" s="214">
        <f t="shared" si="0"/>
        <v>44231.8</v>
      </c>
      <c r="Q6" s="214">
        <f t="shared" si="0"/>
        <v>41000</v>
      </c>
      <c r="R6" s="214">
        <f t="shared" si="0"/>
        <v>44231.8</v>
      </c>
      <c r="S6" s="214">
        <f t="shared" si="0"/>
        <v>41000</v>
      </c>
      <c r="T6" s="214">
        <f t="shared" si="0"/>
        <v>44231.8</v>
      </c>
      <c r="U6" s="214">
        <f t="shared" si="0"/>
        <v>0</v>
      </c>
      <c r="V6" s="214">
        <f t="shared" si="0"/>
        <v>44231.8</v>
      </c>
      <c r="W6" s="214">
        <f t="shared" si="0"/>
        <v>0</v>
      </c>
      <c r="X6" s="242"/>
      <c r="Y6" s="242"/>
      <c r="Z6" s="242"/>
      <c r="AA6" s="242"/>
      <c r="AB6" s="242"/>
      <c r="AD6" s="241"/>
      <c r="AE6" s="241"/>
      <c r="AF6" s="241"/>
      <c r="AG6" s="241"/>
      <c r="AH6" s="241"/>
      <c r="AI6" s="241"/>
      <c r="AJ6" s="241"/>
      <c r="AK6" s="241"/>
      <c r="AL6" s="241"/>
      <c r="AM6" s="241"/>
    </row>
    <row r="7" spans="1:47" ht="48.75" customHeight="1" x14ac:dyDescent="0.3">
      <c r="A7" s="349" t="s">
        <v>817</v>
      </c>
      <c r="B7" s="349"/>
      <c r="C7" s="349"/>
      <c r="D7" s="349"/>
      <c r="E7" s="349"/>
      <c r="F7" s="349"/>
      <c r="G7" s="146"/>
      <c r="H7" s="214">
        <f>J7+L7+N7+P7+R7+T7+V7</f>
        <v>321607.29999999993</v>
      </c>
      <c r="I7" s="214">
        <f>K7+M7+O7+Q7+S7+U7+W7</f>
        <v>226680.09999999998</v>
      </c>
      <c r="J7" s="214">
        <f>J6</f>
        <v>48226.7</v>
      </c>
      <c r="K7" s="214">
        <f>K6</f>
        <v>48226.7</v>
      </c>
      <c r="L7" s="214">
        <f t="shared" ref="L7:W7" si="1">L6</f>
        <v>48226.7</v>
      </c>
      <c r="M7" s="214">
        <f t="shared" si="1"/>
        <v>48226.7</v>
      </c>
      <c r="N7" s="214">
        <f t="shared" si="1"/>
        <v>48226.7</v>
      </c>
      <c r="O7" s="214">
        <f t="shared" si="1"/>
        <v>48226.7</v>
      </c>
      <c r="P7" s="214">
        <f t="shared" si="1"/>
        <v>44231.8</v>
      </c>
      <c r="Q7" s="214">
        <f t="shared" si="1"/>
        <v>41000</v>
      </c>
      <c r="R7" s="214">
        <f t="shared" si="1"/>
        <v>44231.8</v>
      </c>
      <c r="S7" s="214">
        <f t="shared" si="1"/>
        <v>41000</v>
      </c>
      <c r="T7" s="214">
        <f t="shared" si="1"/>
        <v>44231.8</v>
      </c>
      <c r="U7" s="214">
        <f t="shared" si="1"/>
        <v>0</v>
      </c>
      <c r="V7" s="214">
        <f t="shared" si="1"/>
        <v>44231.8</v>
      </c>
      <c r="W7" s="214">
        <f t="shared" si="1"/>
        <v>0</v>
      </c>
      <c r="X7" s="242"/>
      <c r="Y7" s="242"/>
      <c r="Z7" s="242"/>
      <c r="AA7" s="242"/>
      <c r="AB7" s="242"/>
      <c r="AD7" s="241"/>
      <c r="AE7" s="241"/>
      <c r="AF7" s="241"/>
      <c r="AG7" s="241"/>
      <c r="AH7" s="241"/>
      <c r="AI7" s="241"/>
      <c r="AJ7" s="241"/>
      <c r="AK7" s="241"/>
      <c r="AL7" s="241"/>
      <c r="AM7" s="241"/>
    </row>
    <row r="8" spans="1:47" ht="15.6" x14ac:dyDescent="0.3">
      <c r="A8" s="349" t="s">
        <v>290</v>
      </c>
      <c r="B8" s="349"/>
      <c r="C8" s="349"/>
      <c r="D8" s="349"/>
      <c r="E8" s="349"/>
      <c r="F8" s="349"/>
      <c r="G8" s="146"/>
      <c r="H8" s="146"/>
      <c r="I8" s="146"/>
      <c r="J8" s="146"/>
      <c r="K8" s="146"/>
      <c r="L8" s="146"/>
      <c r="M8" s="146"/>
      <c r="N8" s="146"/>
      <c r="O8" s="146"/>
      <c r="P8" s="146"/>
      <c r="Q8" s="146"/>
      <c r="R8" s="146"/>
      <c r="S8" s="146"/>
      <c r="T8" s="146"/>
      <c r="U8" s="146"/>
      <c r="V8" s="146"/>
      <c r="W8" s="146"/>
      <c r="X8" s="242"/>
      <c r="Y8" s="242"/>
      <c r="Z8" s="242"/>
      <c r="AA8" s="242"/>
      <c r="AB8" s="242"/>
      <c r="AC8" s="241"/>
      <c r="AD8" s="241"/>
      <c r="AE8" s="241"/>
      <c r="AF8" s="241"/>
      <c r="AG8" s="241"/>
      <c r="AH8" s="241"/>
      <c r="AI8" s="241"/>
      <c r="AJ8" s="241"/>
      <c r="AK8" s="241"/>
      <c r="AL8" s="241"/>
      <c r="AM8" s="241"/>
    </row>
    <row r="9" spans="1:47" ht="58.5" customHeight="1" x14ac:dyDescent="0.3">
      <c r="A9" s="349" t="s">
        <v>698</v>
      </c>
      <c r="B9" s="349"/>
      <c r="C9" s="349"/>
      <c r="D9" s="349"/>
      <c r="E9" s="349"/>
      <c r="F9" s="349"/>
      <c r="G9" s="146" t="s">
        <v>291</v>
      </c>
      <c r="H9" s="146" t="s">
        <v>71</v>
      </c>
      <c r="I9" s="146" t="s">
        <v>71</v>
      </c>
      <c r="J9" s="146">
        <v>100</v>
      </c>
      <c r="K9" s="146">
        <f>J9</f>
        <v>100</v>
      </c>
      <c r="L9" s="176">
        <v>100</v>
      </c>
      <c r="M9" s="176">
        <f>L9</f>
        <v>100</v>
      </c>
      <c r="N9" s="176">
        <v>100</v>
      </c>
      <c r="O9" s="176">
        <f>N9</f>
        <v>100</v>
      </c>
      <c r="P9" s="176">
        <v>100</v>
      </c>
      <c r="Q9" s="176">
        <v>100</v>
      </c>
      <c r="R9" s="146">
        <v>100</v>
      </c>
      <c r="S9" s="176">
        <v>100</v>
      </c>
      <c r="T9" s="146">
        <v>100</v>
      </c>
      <c r="U9" s="176">
        <v>0</v>
      </c>
      <c r="V9" s="146">
        <v>100</v>
      </c>
      <c r="W9" s="176">
        <v>0</v>
      </c>
      <c r="X9" s="243"/>
      <c r="Y9" s="244"/>
      <c r="Z9" s="244"/>
      <c r="AA9" s="242"/>
      <c r="AB9" s="242"/>
      <c r="AC9" s="241"/>
      <c r="AD9" s="241"/>
      <c r="AE9" s="241"/>
      <c r="AF9" s="241"/>
      <c r="AG9" s="241"/>
      <c r="AH9" s="241"/>
      <c r="AI9" s="241"/>
      <c r="AJ9" s="241"/>
      <c r="AK9" s="241"/>
      <c r="AL9" s="241"/>
      <c r="AM9" s="241"/>
    </row>
    <row r="10" spans="1:47" ht="60" customHeight="1" x14ac:dyDescent="0.3">
      <c r="A10" s="328" t="s">
        <v>420</v>
      </c>
      <c r="B10" s="328"/>
      <c r="C10" s="328"/>
      <c r="D10" s="328"/>
      <c r="E10" s="328"/>
      <c r="F10" s="328"/>
      <c r="G10" s="245"/>
      <c r="H10" s="214">
        <f>J10+L10+N10+P10+R10+T10+V10</f>
        <v>13829.400000000001</v>
      </c>
      <c r="I10" s="214">
        <f>K10+M10+O10+Q10+S10+U10+W10</f>
        <v>9747.4000000000015</v>
      </c>
      <c r="J10" s="214">
        <v>2073.8000000000002</v>
      </c>
      <c r="K10" s="214">
        <v>2073.8000000000002</v>
      </c>
      <c r="L10" s="214">
        <v>2073.8000000000002</v>
      </c>
      <c r="M10" s="214">
        <v>2073.8000000000002</v>
      </c>
      <c r="N10" s="214">
        <v>2073.8000000000002</v>
      </c>
      <c r="O10" s="214">
        <v>2073.8000000000002</v>
      </c>
      <c r="P10" s="214">
        <v>1902</v>
      </c>
      <c r="Q10" s="214">
        <v>1763</v>
      </c>
      <c r="R10" s="214">
        <v>1902</v>
      </c>
      <c r="S10" s="214">
        <v>1763</v>
      </c>
      <c r="T10" s="214">
        <v>1902</v>
      </c>
      <c r="U10" s="214">
        <v>0</v>
      </c>
      <c r="V10" s="214">
        <v>1902</v>
      </c>
      <c r="W10" s="214">
        <v>0</v>
      </c>
      <c r="X10" s="243"/>
      <c r="Y10" s="246"/>
      <c r="Z10" s="244"/>
      <c r="AA10" s="242"/>
      <c r="AB10" s="242"/>
      <c r="AC10" s="241"/>
      <c r="AD10" s="247"/>
      <c r="AE10" s="241"/>
      <c r="AF10" s="241"/>
      <c r="AG10" s="241"/>
      <c r="AH10" s="241"/>
      <c r="AI10" s="241"/>
      <c r="AJ10" s="241"/>
      <c r="AK10" s="241"/>
      <c r="AL10" s="241"/>
      <c r="AM10" s="241"/>
    </row>
    <row r="11" spans="1:47" ht="15.6" x14ac:dyDescent="0.3">
      <c r="A11" s="349" t="s">
        <v>292</v>
      </c>
      <c r="B11" s="349"/>
      <c r="C11" s="349"/>
      <c r="D11" s="349"/>
      <c r="E11" s="349"/>
      <c r="F11" s="349"/>
      <c r="G11" s="146"/>
      <c r="H11" s="146"/>
      <c r="I11" s="146"/>
      <c r="J11" s="146"/>
      <c r="K11" s="146"/>
      <c r="L11" s="146"/>
      <c r="M11" s="146"/>
      <c r="N11" s="146"/>
      <c r="O11" s="146"/>
      <c r="P11" s="146"/>
      <c r="Q11" s="146"/>
      <c r="R11" s="146"/>
      <c r="S11" s="146"/>
      <c r="T11" s="146"/>
      <c r="U11" s="146"/>
      <c r="V11" s="146"/>
      <c r="W11" s="146"/>
      <c r="X11" s="243"/>
      <c r="Y11" s="244"/>
      <c r="Z11" s="244"/>
      <c r="AA11" s="242"/>
      <c r="AB11" s="242"/>
      <c r="AC11" s="241"/>
      <c r="AD11" s="241"/>
      <c r="AE11" s="241"/>
      <c r="AF11" s="241"/>
      <c r="AG11" s="241"/>
      <c r="AH11" s="241"/>
      <c r="AI11" s="241"/>
      <c r="AJ11" s="241"/>
      <c r="AK11" s="241"/>
      <c r="AL11" s="241"/>
      <c r="AM11" s="241"/>
    </row>
    <row r="12" spans="1:47" ht="131.25" customHeight="1" x14ac:dyDescent="0.3">
      <c r="A12" s="349" t="s">
        <v>584</v>
      </c>
      <c r="B12" s="349"/>
      <c r="C12" s="349"/>
      <c r="D12" s="349"/>
      <c r="E12" s="349"/>
      <c r="F12" s="349"/>
      <c r="G12" s="146" t="s">
        <v>427</v>
      </c>
      <c r="H12" s="146">
        <v>0</v>
      </c>
      <c r="I12" s="146">
        <v>0</v>
      </c>
      <c r="J12" s="146">
        <v>100</v>
      </c>
      <c r="K12" s="146">
        <f>J12</f>
        <v>100</v>
      </c>
      <c r="L12" s="146">
        <v>100</v>
      </c>
      <c r="M12" s="146">
        <f>L12</f>
        <v>100</v>
      </c>
      <c r="N12" s="146">
        <v>100</v>
      </c>
      <c r="O12" s="146">
        <f>N12</f>
        <v>100</v>
      </c>
      <c r="P12" s="146">
        <v>100</v>
      </c>
      <c r="Q12" s="146">
        <v>100</v>
      </c>
      <c r="R12" s="146">
        <v>100</v>
      </c>
      <c r="S12" s="146">
        <v>100</v>
      </c>
      <c r="T12" s="146">
        <v>100</v>
      </c>
      <c r="U12" s="146">
        <v>0</v>
      </c>
      <c r="V12" s="146">
        <v>100</v>
      </c>
      <c r="W12" s="146">
        <v>0</v>
      </c>
      <c r="X12" s="574"/>
      <c r="Y12" s="575"/>
      <c r="Z12" s="244"/>
      <c r="AA12" s="242"/>
      <c r="AB12" s="242"/>
      <c r="AC12" s="241"/>
      <c r="AD12" s="241"/>
      <c r="AE12" s="241"/>
      <c r="AF12" s="241"/>
      <c r="AG12" s="241"/>
      <c r="AH12" s="241"/>
      <c r="AI12" s="241"/>
      <c r="AJ12" s="241"/>
      <c r="AK12" s="241"/>
      <c r="AL12" s="241"/>
      <c r="AM12" s="241"/>
    </row>
    <row r="13" spans="1:47" ht="51.75" customHeight="1" x14ac:dyDescent="0.3">
      <c r="A13" s="328" t="s">
        <v>428</v>
      </c>
      <c r="B13" s="328"/>
      <c r="C13" s="328"/>
      <c r="D13" s="328"/>
      <c r="E13" s="328"/>
      <c r="F13" s="328"/>
      <c r="G13" s="245"/>
      <c r="H13" s="214">
        <f>J13+L13+N13+P13+R13+T13+V13</f>
        <v>300381.09999999998</v>
      </c>
      <c r="I13" s="214">
        <f>K13+M13+O13+Q13+S13+U13+W13</f>
        <v>211719.09999999998</v>
      </c>
      <c r="J13" s="214">
        <v>45043.7</v>
      </c>
      <c r="K13" s="214">
        <v>45043.7</v>
      </c>
      <c r="L13" s="214">
        <v>45043.7</v>
      </c>
      <c r="M13" s="214">
        <v>45043.7</v>
      </c>
      <c r="N13" s="214">
        <v>45043.7</v>
      </c>
      <c r="O13" s="214">
        <v>45043.7</v>
      </c>
      <c r="P13" s="214">
        <v>41312.5</v>
      </c>
      <c r="Q13" s="214">
        <v>38294</v>
      </c>
      <c r="R13" s="214">
        <v>41312.5</v>
      </c>
      <c r="S13" s="214">
        <v>38294</v>
      </c>
      <c r="T13" s="214">
        <v>41312.5</v>
      </c>
      <c r="U13" s="214">
        <v>0</v>
      </c>
      <c r="V13" s="214">
        <v>41312.5</v>
      </c>
      <c r="W13" s="214">
        <v>0</v>
      </c>
      <c r="X13" s="242">
        <f>J13+J16+J10</f>
        <v>48226.7</v>
      </c>
      <c r="Y13" s="242"/>
      <c r="Z13" s="242"/>
      <c r="AA13" s="242"/>
      <c r="AB13" s="242"/>
      <c r="AC13" s="241"/>
      <c r="AD13" s="248"/>
      <c r="AE13" s="248"/>
      <c r="AF13" s="241"/>
      <c r="AG13" s="241"/>
      <c r="AH13" s="241"/>
      <c r="AI13" s="241"/>
      <c r="AJ13" s="241"/>
      <c r="AK13" s="241"/>
      <c r="AL13" s="241"/>
      <c r="AM13" s="241"/>
    </row>
    <row r="14" spans="1:47" ht="15.6" x14ac:dyDescent="0.3">
      <c r="A14" s="349" t="s">
        <v>294</v>
      </c>
      <c r="B14" s="349"/>
      <c r="C14" s="349"/>
      <c r="D14" s="349"/>
      <c r="E14" s="349"/>
      <c r="F14" s="349"/>
      <c r="G14" s="146"/>
      <c r="H14" s="146"/>
      <c r="I14" s="146"/>
      <c r="J14" s="146"/>
      <c r="K14" s="146"/>
      <c r="L14" s="146"/>
      <c r="M14" s="146"/>
      <c r="N14" s="146"/>
      <c r="O14" s="146"/>
      <c r="P14" s="146"/>
      <c r="Q14" s="146"/>
      <c r="R14" s="146"/>
      <c r="S14" s="146"/>
      <c r="T14" s="146"/>
      <c r="U14" s="146"/>
      <c r="V14" s="146"/>
      <c r="W14" s="146"/>
      <c r="X14" s="249">
        <f>J10/X13</f>
        <v>4.3001076167351285E-2</v>
      </c>
      <c r="Y14" s="249">
        <f>Q13*X14</f>
        <v>1646.6832107525502</v>
      </c>
      <c r="Z14" s="242"/>
      <c r="AA14" s="242">
        <v>1763.0441228614027</v>
      </c>
      <c r="AB14" s="242"/>
      <c r="AC14" s="241"/>
      <c r="AD14" s="241"/>
      <c r="AE14" s="241"/>
      <c r="AF14" s="241"/>
      <c r="AG14" s="241"/>
      <c r="AH14" s="241"/>
      <c r="AI14" s="241"/>
      <c r="AJ14" s="241"/>
      <c r="AK14" s="241"/>
      <c r="AL14" s="241"/>
      <c r="AM14" s="241"/>
    </row>
    <row r="15" spans="1:47" ht="137.25" customHeight="1" x14ac:dyDescent="0.3">
      <c r="A15" s="349" t="s">
        <v>585</v>
      </c>
      <c r="B15" s="349"/>
      <c r="C15" s="349"/>
      <c r="D15" s="349"/>
      <c r="E15" s="349"/>
      <c r="F15" s="349"/>
      <c r="G15" s="146" t="s">
        <v>427</v>
      </c>
      <c r="H15" s="146">
        <v>0</v>
      </c>
      <c r="I15" s="146">
        <v>0</v>
      </c>
      <c r="J15" s="146">
        <v>90</v>
      </c>
      <c r="K15" s="146">
        <f>J15</f>
        <v>90</v>
      </c>
      <c r="L15" s="146">
        <v>91.5</v>
      </c>
      <c r="M15" s="146">
        <f>L15</f>
        <v>91.5</v>
      </c>
      <c r="N15" s="146">
        <v>93</v>
      </c>
      <c r="O15" s="146">
        <f>N15</f>
        <v>93</v>
      </c>
      <c r="P15" s="146">
        <v>94.5</v>
      </c>
      <c r="Q15" s="146">
        <v>94.5</v>
      </c>
      <c r="R15" s="146">
        <v>96</v>
      </c>
      <c r="S15" s="146">
        <v>96</v>
      </c>
      <c r="T15" s="146">
        <v>97.5</v>
      </c>
      <c r="U15" s="146">
        <v>0</v>
      </c>
      <c r="V15" s="146">
        <v>99</v>
      </c>
      <c r="W15" s="146">
        <v>0</v>
      </c>
      <c r="X15" s="569">
        <f>J13/X13</f>
        <v>0.93399921620181348</v>
      </c>
      <c r="Y15" s="570"/>
      <c r="Z15" s="242">
        <f>X15*S13</f>
        <v>35766.565985232242</v>
      </c>
      <c r="AA15" s="242"/>
      <c r="AB15" s="242"/>
      <c r="AC15" s="241"/>
      <c r="AD15" s="241"/>
      <c r="AE15" s="241"/>
      <c r="AF15" s="241"/>
      <c r="AG15" s="241"/>
      <c r="AH15" s="241"/>
      <c r="AI15" s="241"/>
      <c r="AJ15" s="241"/>
      <c r="AK15" s="241"/>
      <c r="AL15" s="241"/>
      <c r="AM15" s="241"/>
    </row>
    <row r="16" spans="1:47" ht="73.5" customHeight="1" x14ac:dyDescent="0.3">
      <c r="A16" s="328" t="s">
        <v>429</v>
      </c>
      <c r="B16" s="328"/>
      <c r="C16" s="328"/>
      <c r="D16" s="328"/>
      <c r="E16" s="328"/>
      <c r="F16" s="328"/>
      <c r="G16" s="245"/>
      <c r="H16" s="214">
        <f>J16+L16+N16+P16+R16+T16+V16</f>
        <v>7396.8000000000011</v>
      </c>
      <c r="I16" s="214">
        <f>K16+M16+O16+Q16+S16+U16+W16</f>
        <v>5213.6000000000004</v>
      </c>
      <c r="J16" s="214">
        <v>1109.2</v>
      </c>
      <c r="K16" s="214">
        <v>1109.2</v>
      </c>
      <c r="L16" s="214">
        <v>1109.2</v>
      </c>
      <c r="M16" s="214">
        <v>1109.2</v>
      </c>
      <c r="N16" s="214">
        <v>1109.2</v>
      </c>
      <c r="O16" s="214">
        <v>1109.2</v>
      </c>
      <c r="P16" s="214">
        <v>1017.3</v>
      </c>
      <c r="Q16" s="214">
        <v>943</v>
      </c>
      <c r="R16" s="214">
        <v>1017.3</v>
      </c>
      <c r="S16" s="214">
        <v>943</v>
      </c>
      <c r="T16" s="214">
        <v>1017.3</v>
      </c>
      <c r="U16" s="214">
        <v>0</v>
      </c>
      <c r="V16" s="214">
        <v>1017.3</v>
      </c>
      <c r="W16" s="214">
        <v>0</v>
      </c>
      <c r="X16" s="249">
        <f>J16/X13</f>
        <v>2.2999707630835205E-2</v>
      </c>
      <c r="Y16" s="249"/>
      <c r="Z16" s="242">
        <f>X16*S13</f>
        <v>880.75080401520336</v>
      </c>
      <c r="AA16" s="242"/>
      <c r="AB16" s="242"/>
      <c r="AD16" s="248"/>
      <c r="AE16" s="241"/>
      <c r="AF16" s="241"/>
      <c r="AG16" s="241"/>
      <c r="AH16" s="241"/>
      <c r="AI16" s="241"/>
      <c r="AJ16" s="241"/>
      <c r="AK16" s="241"/>
      <c r="AL16" s="241"/>
      <c r="AM16" s="241"/>
    </row>
    <row r="17" spans="1:39" ht="15.6" x14ac:dyDescent="0.3">
      <c r="A17" s="349" t="s">
        <v>295</v>
      </c>
      <c r="B17" s="349"/>
      <c r="C17" s="349"/>
      <c r="D17" s="349"/>
      <c r="E17" s="349"/>
      <c r="F17" s="349"/>
      <c r="G17" s="146"/>
      <c r="H17" s="146"/>
      <c r="I17" s="146"/>
      <c r="J17" s="146"/>
      <c r="K17" s="146"/>
      <c r="L17" s="146"/>
      <c r="M17" s="146"/>
      <c r="N17" s="146"/>
      <c r="O17" s="146"/>
      <c r="P17" s="146"/>
      <c r="Q17" s="146"/>
      <c r="R17" s="146"/>
      <c r="S17" s="146"/>
      <c r="T17" s="146"/>
      <c r="U17" s="146"/>
      <c r="V17" s="146"/>
      <c r="W17" s="146"/>
      <c r="X17" s="242"/>
      <c r="Y17" s="242"/>
      <c r="Z17" s="242"/>
      <c r="AA17" s="242"/>
      <c r="AB17" s="242"/>
      <c r="AC17" s="241"/>
      <c r="AD17" s="241"/>
      <c r="AE17" s="241"/>
      <c r="AF17" s="241"/>
      <c r="AG17" s="241"/>
      <c r="AH17" s="241"/>
      <c r="AI17" s="241"/>
      <c r="AJ17" s="241"/>
      <c r="AK17" s="241"/>
      <c r="AL17" s="241"/>
      <c r="AM17" s="241"/>
    </row>
    <row r="18" spans="1:39" ht="96.75" customHeight="1" x14ac:dyDescent="0.3">
      <c r="A18" s="349" t="s">
        <v>586</v>
      </c>
      <c r="B18" s="349"/>
      <c r="C18" s="349"/>
      <c r="D18" s="349"/>
      <c r="E18" s="349"/>
      <c r="F18" s="349"/>
      <c r="G18" s="146" t="s">
        <v>202</v>
      </c>
      <c r="H18" s="146">
        <v>0</v>
      </c>
      <c r="I18" s="146">
        <v>0</v>
      </c>
      <c r="J18" s="214">
        <v>70</v>
      </c>
      <c r="K18" s="214">
        <f>J18</f>
        <v>70</v>
      </c>
      <c r="L18" s="214">
        <v>75</v>
      </c>
      <c r="M18" s="214">
        <f>L18</f>
        <v>75</v>
      </c>
      <c r="N18" s="214">
        <v>80</v>
      </c>
      <c r="O18" s="214">
        <f>N18</f>
        <v>80</v>
      </c>
      <c r="P18" s="214">
        <v>85</v>
      </c>
      <c r="Q18" s="214">
        <v>85</v>
      </c>
      <c r="R18" s="214">
        <v>90</v>
      </c>
      <c r="S18" s="214">
        <v>90</v>
      </c>
      <c r="T18" s="214">
        <v>95</v>
      </c>
      <c r="U18" s="214">
        <v>0</v>
      </c>
      <c r="V18" s="214">
        <v>100</v>
      </c>
      <c r="W18" s="214">
        <v>0</v>
      </c>
      <c r="X18" s="571"/>
      <c r="Y18" s="572"/>
      <c r="Z18" s="242">
        <v>38293.967864274353</v>
      </c>
      <c r="AA18" s="242"/>
      <c r="AB18" s="242"/>
      <c r="AC18" s="241"/>
      <c r="AD18" s="241"/>
      <c r="AE18" s="241"/>
      <c r="AF18" s="241"/>
      <c r="AG18" s="241"/>
      <c r="AH18" s="241"/>
      <c r="AI18" s="241"/>
      <c r="AJ18" s="241"/>
      <c r="AK18" s="241"/>
      <c r="AL18" s="241"/>
      <c r="AM18" s="241"/>
    </row>
    <row r="19" spans="1:39" ht="15.6" x14ac:dyDescent="0.3">
      <c r="A19" s="348" t="s">
        <v>501</v>
      </c>
      <c r="B19" s="348"/>
      <c r="C19" s="348"/>
      <c r="D19" s="348"/>
      <c r="E19" s="348"/>
      <c r="F19" s="348"/>
      <c r="G19" s="348"/>
      <c r="H19" s="348"/>
      <c r="I19" s="348"/>
      <c r="J19" s="348"/>
      <c r="K19" s="348"/>
      <c r="L19" s="348"/>
      <c r="M19" s="348"/>
      <c r="N19" s="348"/>
      <c r="O19" s="348"/>
      <c r="P19" s="348"/>
      <c r="Q19" s="348"/>
      <c r="R19" s="348"/>
      <c r="S19" s="348"/>
      <c r="T19" s="348"/>
      <c r="U19" s="348"/>
      <c r="V19" s="348"/>
      <c r="W19" s="348"/>
      <c r="X19" s="250"/>
      <c r="Y19" s="250"/>
      <c r="Z19" s="250"/>
      <c r="AA19" s="250"/>
      <c r="AB19" s="250"/>
      <c r="AC19" s="251"/>
      <c r="AD19" s="251"/>
      <c r="AE19" s="251"/>
      <c r="AF19" s="251"/>
      <c r="AG19" s="251"/>
      <c r="AH19" s="251"/>
      <c r="AI19" s="251"/>
      <c r="AJ19" s="251"/>
      <c r="AK19" s="251"/>
      <c r="AL19" s="251"/>
      <c r="AM19" s="251"/>
    </row>
    <row r="20" spans="1:39" ht="15.6" x14ac:dyDescent="0.3">
      <c r="A20" s="241"/>
      <c r="B20" s="241"/>
      <c r="C20" s="241"/>
      <c r="D20" s="241"/>
      <c r="E20" s="241"/>
      <c r="F20" s="241"/>
      <c r="G20" s="252"/>
      <c r="H20" s="241"/>
      <c r="I20" s="241"/>
      <c r="J20" s="241"/>
      <c r="K20" s="241"/>
      <c r="L20" s="241"/>
      <c r="M20" s="241"/>
      <c r="N20" s="241"/>
      <c r="O20" s="241"/>
      <c r="P20" s="241"/>
      <c r="Q20" s="241"/>
      <c r="R20" s="241"/>
      <c r="S20" s="241"/>
      <c r="T20" s="241"/>
      <c r="U20" s="241"/>
      <c r="V20" s="241"/>
      <c r="W20" s="241"/>
      <c r="X20" s="242"/>
      <c r="Y20" s="242"/>
      <c r="Z20" s="242">
        <v>942.98801286424339</v>
      </c>
      <c r="AA20" s="242"/>
      <c r="AB20" s="242"/>
      <c r="AC20" s="241"/>
      <c r="AD20" s="241"/>
      <c r="AE20" s="241"/>
      <c r="AF20" s="241"/>
      <c r="AG20" s="241"/>
      <c r="AH20" s="241"/>
      <c r="AI20" s="241"/>
      <c r="AJ20" s="241"/>
      <c r="AK20" s="241"/>
      <c r="AL20" s="241"/>
      <c r="AM20" s="241"/>
    </row>
    <row r="21" spans="1:39" ht="15.6" x14ac:dyDescent="0.3">
      <c r="A21" s="253" t="s">
        <v>502</v>
      </c>
      <c r="B21" s="253"/>
      <c r="C21" s="253"/>
      <c r="D21" s="253"/>
      <c r="E21" s="253"/>
      <c r="F21" s="253"/>
      <c r="G21" s="253"/>
      <c r="H21" s="253"/>
      <c r="I21" s="253"/>
      <c r="J21" s="253"/>
      <c r="K21" s="253"/>
      <c r="L21" s="253"/>
      <c r="M21" s="253"/>
      <c r="N21" s="253"/>
      <c r="O21" s="253"/>
      <c r="P21" s="253"/>
      <c r="Q21" s="253"/>
      <c r="R21" s="253"/>
      <c r="S21" s="253"/>
      <c r="T21" s="253"/>
      <c r="U21" s="253"/>
      <c r="V21" s="253"/>
      <c r="W21" s="253"/>
      <c r="X21" s="242"/>
      <c r="Y21" s="242">
        <f>Q13-Q10-Q16</f>
        <v>35588</v>
      </c>
      <c r="Z21" s="242"/>
      <c r="AA21" s="242"/>
      <c r="AB21" s="242"/>
      <c r="AC21" s="241"/>
      <c r="AD21" s="241"/>
      <c r="AE21" s="241"/>
      <c r="AF21" s="241"/>
      <c r="AG21" s="241"/>
      <c r="AH21" s="241"/>
      <c r="AI21" s="241"/>
      <c r="AJ21" s="241"/>
      <c r="AK21" s="241"/>
      <c r="AL21" s="241"/>
      <c r="AM21" s="241"/>
    </row>
    <row r="22" spans="1:39" ht="71.25" customHeight="1" x14ac:dyDescent="0.3">
      <c r="A22" s="146" t="s">
        <v>131</v>
      </c>
      <c r="B22" s="146" t="s">
        <v>296</v>
      </c>
      <c r="C22" s="326" t="s">
        <v>297</v>
      </c>
      <c r="D22" s="326"/>
      <c r="E22" s="326"/>
      <c r="F22" s="326"/>
      <c r="G22" s="326"/>
      <c r="H22" s="326"/>
      <c r="I22" s="326"/>
      <c r="J22" s="326"/>
      <c r="K22" s="329" t="s">
        <v>298</v>
      </c>
      <c r="L22" s="342"/>
      <c r="M22" s="342"/>
      <c r="N22" s="342"/>
      <c r="O22" s="342"/>
      <c r="P22" s="342"/>
      <c r="Q22" s="342"/>
      <c r="R22" s="343"/>
      <c r="S22" s="329" t="s">
        <v>299</v>
      </c>
      <c r="T22" s="342"/>
      <c r="U22" s="342"/>
      <c r="V22" s="342"/>
      <c r="W22" s="343"/>
      <c r="X22" s="242"/>
      <c r="Y22" s="242"/>
      <c r="Z22" s="242"/>
      <c r="AA22" s="242"/>
      <c r="AB22" s="242"/>
      <c r="AC22" s="241"/>
      <c r="AD22" s="241"/>
      <c r="AE22" s="241"/>
      <c r="AF22" s="241"/>
      <c r="AG22" s="241"/>
      <c r="AH22" s="241"/>
      <c r="AI22" s="241"/>
      <c r="AJ22" s="241"/>
      <c r="AK22" s="241"/>
      <c r="AL22" s="241"/>
      <c r="AM22" s="241"/>
    </row>
    <row r="23" spans="1:39" ht="51.75" customHeight="1" x14ac:dyDescent="0.3">
      <c r="A23" s="146">
        <v>1</v>
      </c>
      <c r="B23" s="168" t="s">
        <v>430</v>
      </c>
      <c r="C23" s="300" t="s">
        <v>669</v>
      </c>
      <c r="D23" s="493"/>
      <c r="E23" s="493"/>
      <c r="F23" s="493"/>
      <c r="G23" s="493"/>
      <c r="H23" s="493"/>
      <c r="I23" s="493"/>
      <c r="J23" s="494"/>
      <c r="K23" s="329" t="s">
        <v>395</v>
      </c>
      <c r="L23" s="342"/>
      <c r="M23" s="342"/>
      <c r="N23" s="342"/>
      <c r="O23" s="342"/>
      <c r="P23" s="342"/>
      <c r="Q23" s="342"/>
      <c r="R23" s="343"/>
      <c r="S23" s="329" t="s">
        <v>430</v>
      </c>
      <c r="T23" s="342"/>
      <c r="U23" s="342"/>
      <c r="V23" s="342"/>
      <c r="W23" s="343"/>
      <c r="X23" s="567"/>
      <c r="Y23" s="568"/>
      <c r="Z23" s="242"/>
      <c r="AA23" s="242"/>
      <c r="AB23" s="242"/>
    </row>
    <row r="24" spans="1:39" ht="67.5" customHeight="1" x14ac:dyDescent="0.3">
      <c r="A24" s="146">
        <v>2</v>
      </c>
      <c r="B24" s="168" t="s">
        <v>431</v>
      </c>
      <c r="C24" s="358" t="s">
        <v>432</v>
      </c>
      <c r="D24" s="496"/>
      <c r="E24" s="496"/>
      <c r="F24" s="496"/>
      <c r="G24" s="496"/>
      <c r="H24" s="496"/>
      <c r="I24" s="496"/>
      <c r="J24" s="359"/>
      <c r="K24" s="329" t="s">
        <v>395</v>
      </c>
      <c r="L24" s="342"/>
      <c r="M24" s="342"/>
      <c r="N24" s="342"/>
      <c r="O24" s="342"/>
      <c r="P24" s="342"/>
      <c r="Q24" s="342"/>
      <c r="R24" s="343"/>
      <c r="S24" s="329" t="s">
        <v>433</v>
      </c>
      <c r="T24" s="342"/>
      <c r="U24" s="342"/>
      <c r="V24" s="342"/>
      <c r="W24" s="343"/>
      <c r="X24" s="567"/>
      <c r="Y24" s="568"/>
      <c r="Z24" s="242"/>
      <c r="AA24" s="242"/>
      <c r="AB24" s="242"/>
      <c r="AC24" s="241"/>
      <c r="AD24" s="241"/>
      <c r="AE24" s="241"/>
      <c r="AF24" s="241"/>
      <c r="AG24" s="241"/>
      <c r="AH24" s="241"/>
      <c r="AI24" s="241"/>
      <c r="AJ24" s="241"/>
      <c r="AK24" s="241"/>
      <c r="AL24" s="241"/>
      <c r="AM24" s="241"/>
    </row>
    <row r="25" spans="1:39" ht="63.75" customHeight="1" x14ac:dyDescent="0.3">
      <c r="A25" s="146">
        <v>3</v>
      </c>
      <c r="B25" s="168" t="s">
        <v>434</v>
      </c>
      <c r="C25" s="358" t="s">
        <v>435</v>
      </c>
      <c r="D25" s="496"/>
      <c r="E25" s="496"/>
      <c r="F25" s="496"/>
      <c r="G25" s="496"/>
      <c r="H25" s="496"/>
      <c r="I25" s="496"/>
      <c r="J25" s="359"/>
      <c r="K25" s="329" t="s">
        <v>395</v>
      </c>
      <c r="L25" s="342"/>
      <c r="M25" s="342"/>
      <c r="N25" s="342"/>
      <c r="O25" s="342"/>
      <c r="P25" s="342"/>
      <c r="Q25" s="342"/>
      <c r="R25" s="343"/>
      <c r="S25" s="329" t="s">
        <v>396</v>
      </c>
      <c r="T25" s="342"/>
      <c r="U25" s="342"/>
      <c r="V25" s="342"/>
      <c r="W25" s="343"/>
      <c r="X25" s="242"/>
      <c r="Y25" s="242"/>
      <c r="Z25" s="242"/>
      <c r="AA25" s="242"/>
      <c r="AB25" s="242"/>
      <c r="AC25" s="241"/>
      <c r="AD25" s="241"/>
      <c r="AE25" s="241"/>
      <c r="AF25" s="241"/>
      <c r="AG25" s="241"/>
      <c r="AH25" s="241"/>
      <c r="AI25" s="241"/>
      <c r="AJ25" s="241"/>
      <c r="AK25" s="241"/>
      <c r="AL25" s="241"/>
      <c r="AM25" s="241"/>
    </row>
  </sheetData>
  <mergeCells count="44">
    <mergeCell ref="A7:F7"/>
    <mergeCell ref="X12:Y12"/>
    <mergeCell ref="AN2:AU2"/>
    <mergeCell ref="A4:F5"/>
    <mergeCell ref="G4:G5"/>
    <mergeCell ref="H4:I4"/>
    <mergeCell ref="J4:K4"/>
    <mergeCell ref="L4:M4"/>
    <mergeCell ref="N4:O4"/>
    <mergeCell ref="P4:Q4"/>
    <mergeCell ref="R4:S4"/>
    <mergeCell ref="T4:U4"/>
    <mergeCell ref="V4:W4"/>
    <mergeCell ref="C25:J25"/>
    <mergeCell ref="A1:W1"/>
    <mergeCell ref="A2:W2"/>
    <mergeCell ref="A14:F14"/>
    <mergeCell ref="A6:F6"/>
    <mergeCell ref="A8:F8"/>
    <mergeCell ref="A9:F9"/>
    <mergeCell ref="A10:F10"/>
    <mergeCell ref="A11:F11"/>
    <mergeCell ref="A13:F13"/>
    <mergeCell ref="A12:F12"/>
    <mergeCell ref="K25:R25"/>
    <mergeCell ref="S25:W25"/>
    <mergeCell ref="C22:J22"/>
    <mergeCell ref="K22:R22"/>
    <mergeCell ref="S22:W22"/>
    <mergeCell ref="S23:W23"/>
    <mergeCell ref="X23:Y23"/>
    <mergeCell ref="X24:Y24"/>
    <mergeCell ref="A15:F15"/>
    <mergeCell ref="K24:R24"/>
    <mergeCell ref="C24:J24"/>
    <mergeCell ref="S24:W24"/>
    <mergeCell ref="C23:J23"/>
    <mergeCell ref="K23:R23"/>
    <mergeCell ref="A19:W19"/>
    <mergeCell ref="A17:F17"/>
    <mergeCell ref="A16:F16"/>
    <mergeCell ref="A18:F18"/>
    <mergeCell ref="X15:Y15"/>
    <mergeCell ref="X18:Y18"/>
  </mergeCells>
  <pageMargins left="0.7" right="0.7" top="0.75" bottom="0.75" header="0.3" footer="0.3"/>
  <pageSetup paperSize="9" scale="41" fitToHeight="0" orientation="landscape" r:id="rId1"/>
  <rowBreaks count="2" manualBreakCount="2">
    <brk id="20" max="22" man="1"/>
    <brk id="27"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5"/>
  <sheetViews>
    <sheetView view="pageBreakPreview" topLeftCell="A62" zoomScale="64" zoomScaleNormal="100" zoomScaleSheetLayoutView="64" workbookViewId="0">
      <selection activeCell="B75" sqref="B75:Y75"/>
    </sheetView>
  </sheetViews>
  <sheetFormatPr defaultRowHeight="14.4" x14ac:dyDescent="0.3"/>
  <cols>
    <col min="1" max="1" width="5.88671875" style="2" customWidth="1"/>
    <col min="2" max="2" width="41" style="2" customWidth="1"/>
    <col min="3" max="3" width="9.109375" style="2" customWidth="1"/>
    <col min="4" max="6" width="7.33203125" style="2" customWidth="1"/>
    <col min="7" max="7" width="6.5546875" style="2" customWidth="1"/>
    <col min="8" max="11" width="7.33203125" style="2" customWidth="1"/>
    <col min="12" max="12" width="7.44140625" style="2" customWidth="1"/>
    <col min="13" max="14" width="7.33203125" style="2" customWidth="1"/>
    <col min="15" max="15" width="7.44140625" style="2" customWidth="1"/>
    <col min="16" max="16" width="6.6640625" style="2" customWidth="1"/>
    <col min="17" max="17" width="6.5546875" style="2" customWidth="1"/>
    <col min="18" max="18" width="7.5546875" style="2" customWidth="1"/>
    <col min="19" max="20" width="7.33203125" style="2" customWidth="1"/>
    <col min="21" max="21" width="7" style="2" customWidth="1"/>
    <col min="22" max="22" width="7.33203125" style="2" customWidth="1"/>
    <col min="23" max="23" width="7.44140625" style="2" customWidth="1"/>
    <col min="24" max="26" width="7.33203125" style="2" customWidth="1"/>
    <col min="27" max="28" width="4.5546875" style="2" customWidth="1"/>
    <col min="29" max="29" width="7.6640625" style="2" customWidth="1"/>
    <col min="30" max="30" width="6" style="2" customWidth="1"/>
    <col min="31" max="31" width="6.5546875" style="2" customWidth="1"/>
    <col min="32" max="32" width="6" style="2" customWidth="1"/>
    <col min="33" max="256" width="9.109375" style="2"/>
    <col min="257" max="257" width="5.88671875" style="2" customWidth="1"/>
    <col min="258" max="258" width="29.88671875" style="2" customWidth="1"/>
    <col min="259" max="259" width="10" style="2" customWidth="1"/>
    <col min="260" max="260" width="5.88671875" style="2" customWidth="1"/>
    <col min="261" max="267" width="4.5546875" style="2" customWidth="1"/>
    <col min="268" max="279" width="5.44140625" style="2" customWidth="1"/>
    <col min="280" max="287" width="4.5546875" style="2" customWidth="1"/>
    <col min="288" max="288" width="6" style="2" customWidth="1"/>
    <col min="289" max="512" width="9.109375" style="2"/>
    <col min="513" max="513" width="5.88671875" style="2" customWidth="1"/>
    <col min="514" max="514" width="29.88671875" style="2" customWidth="1"/>
    <col min="515" max="515" width="10" style="2" customWidth="1"/>
    <col min="516" max="516" width="5.88671875" style="2" customWidth="1"/>
    <col min="517" max="523" width="4.5546875" style="2" customWidth="1"/>
    <col min="524" max="535" width="5.44140625" style="2" customWidth="1"/>
    <col min="536" max="543" width="4.5546875" style="2" customWidth="1"/>
    <col min="544" max="544" width="6" style="2" customWidth="1"/>
    <col min="545" max="768" width="9.109375" style="2"/>
    <col min="769" max="769" width="5.88671875" style="2" customWidth="1"/>
    <col min="770" max="770" width="29.88671875" style="2" customWidth="1"/>
    <col min="771" max="771" width="10" style="2" customWidth="1"/>
    <col min="772" max="772" width="5.88671875" style="2" customWidth="1"/>
    <col min="773" max="779" width="4.5546875" style="2" customWidth="1"/>
    <col min="780" max="791" width="5.44140625" style="2" customWidth="1"/>
    <col min="792" max="799" width="4.5546875" style="2" customWidth="1"/>
    <col min="800" max="800" width="6" style="2" customWidth="1"/>
    <col min="801" max="1024" width="9.109375" style="2"/>
    <col min="1025" max="1025" width="5.88671875" style="2" customWidth="1"/>
    <col min="1026" max="1026" width="29.88671875" style="2" customWidth="1"/>
    <col min="1027" max="1027" width="10" style="2" customWidth="1"/>
    <col min="1028" max="1028" width="5.88671875" style="2" customWidth="1"/>
    <col min="1029" max="1035" width="4.5546875" style="2" customWidth="1"/>
    <col min="1036" max="1047" width="5.44140625" style="2" customWidth="1"/>
    <col min="1048" max="1055" width="4.5546875" style="2" customWidth="1"/>
    <col min="1056" max="1056" width="6" style="2" customWidth="1"/>
    <col min="1057" max="1280" width="9.109375" style="2"/>
    <col min="1281" max="1281" width="5.88671875" style="2" customWidth="1"/>
    <col min="1282" max="1282" width="29.88671875" style="2" customWidth="1"/>
    <col min="1283" max="1283" width="10" style="2" customWidth="1"/>
    <col min="1284" max="1284" width="5.88671875" style="2" customWidth="1"/>
    <col min="1285" max="1291" width="4.5546875" style="2" customWidth="1"/>
    <col min="1292" max="1303" width="5.44140625" style="2" customWidth="1"/>
    <col min="1304" max="1311" width="4.5546875" style="2" customWidth="1"/>
    <col min="1312" max="1312" width="6" style="2" customWidth="1"/>
    <col min="1313" max="1536" width="9.109375" style="2"/>
    <col min="1537" max="1537" width="5.88671875" style="2" customWidth="1"/>
    <col min="1538" max="1538" width="29.88671875" style="2" customWidth="1"/>
    <col min="1539" max="1539" width="10" style="2" customWidth="1"/>
    <col min="1540" max="1540" width="5.88671875" style="2" customWidth="1"/>
    <col min="1541" max="1547" width="4.5546875" style="2" customWidth="1"/>
    <col min="1548" max="1559" width="5.44140625" style="2" customWidth="1"/>
    <col min="1560" max="1567" width="4.5546875" style="2" customWidth="1"/>
    <col min="1568" max="1568" width="6" style="2" customWidth="1"/>
    <col min="1569" max="1792" width="9.109375" style="2"/>
    <col min="1793" max="1793" width="5.88671875" style="2" customWidth="1"/>
    <col min="1794" max="1794" width="29.88671875" style="2" customWidth="1"/>
    <col min="1795" max="1795" width="10" style="2" customWidth="1"/>
    <col min="1796" max="1796" width="5.88671875" style="2" customWidth="1"/>
    <col min="1797" max="1803" width="4.5546875" style="2" customWidth="1"/>
    <col min="1804" max="1815" width="5.44140625" style="2" customWidth="1"/>
    <col min="1816" max="1823" width="4.5546875" style="2" customWidth="1"/>
    <col min="1824" max="1824" width="6" style="2" customWidth="1"/>
    <col min="1825" max="2048" width="9.109375" style="2"/>
    <col min="2049" max="2049" width="5.88671875" style="2" customWidth="1"/>
    <col min="2050" max="2050" width="29.88671875" style="2" customWidth="1"/>
    <col min="2051" max="2051" width="10" style="2" customWidth="1"/>
    <col min="2052" max="2052" width="5.88671875" style="2" customWidth="1"/>
    <col min="2053" max="2059" width="4.5546875" style="2" customWidth="1"/>
    <col min="2060" max="2071" width="5.44140625" style="2" customWidth="1"/>
    <col min="2072" max="2079" width="4.5546875" style="2" customWidth="1"/>
    <col min="2080" max="2080" width="6" style="2" customWidth="1"/>
    <col min="2081" max="2304" width="9.109375" style="2"/>
    <col min="2305" max="2305" width="5.88671875" style="2" customWidth="1"/>
    <col min="2306" max="2306" width="29.88671875" style="2" customWidth="1"/>
    <col min="2307" max="2307" width="10" style="2" customWidth="1"/>
    <col min="2308" max="2308" width="5.88671875" style="2" customWidth="1"/>
    <col min="2309" max="2315" width="4.5546875" style="2" customWidth="1"/>
    <col min="2316" max="2327" width="5.44140625" style="2" customWidth="1"/>
    <col min="2328" max="2335" width="4.5546875" style="2" customWidth="1"/>
    <col min="2336" max="2336" width="6" style="2" customWidth="1"/>
    <col min="2337" max="2560" width="9.109375" style="2"/>
    <col min="2561" max="2561" width="5.88671875" style="2" customWidth="1"/>
    <col min="2562" max="2562" width="29.88671875" style="2" customWidth="1"/>
    <col min="2563" max="2563" width="10" style="2" customWidth="1"/>
    <col min="2564" max="2564" width="5.88671875" style="2" customWidth="1"/>
    <col min="2565" max="2571" width="4.5546875" style="2" customWidth="1"/>
    <col min="2572" max="2583" width="5.44140625" style="2" customWidth="1"/>
    <col min="2584" max="2591" width="4.5546875" style="2" customWidth="1"/>
    <col min="2592" max="2592" width="6" style="2" customWidth="1"/>
    <col min="2593" max="2816" width="9.109375" style="2"/>
    <col min="2817" max="2817" width="5.88671875" style="2" customWidth="1"/>
    <col min="2818" max="2818" width="29.88671875" style="2" customWidth="1"/>
    <col min="2819" max="2819" width="10" style="2" customWidth="1"/>
    <col min="2820" max="2820" width="5.88671875" style="2" customWidth="1"/>
    <col min="2821" max="2827" width="4.5546875" style="2" customWidth="1"/>
    <col min="2828" max="2839" width="5.44140625" style="2" customWidth="1"/>
    <col min="2840" max="2847" width="4.5546875" style="2" customWidth="1"/>
    <col min="2848" max="2848" width="6" style="2" customWidth="1"/>
    <col min="2849" max="3072" width="9.109375" style="2"/>
    <col min="3073" max="3073" width="5.88671875" style="2" customWidth="1"/>
    <col min="3074" max="3074" width="29.88671875" style="2" customWidth="1"/>
    <col min="3075" max="3075" width="10" style="2" customWidth="1"/>
    <col min="3076" max="3076" width="5.88671875" style="2" customWidth="1"/>
    <col min="3077" max="3083" width="4.5546875" style="2" customWidth="1"/>
    <col min="3084" max="3095" width="5.44140625" style="2" customWidth="1"/>
    <col min="3096" max="3103" width="4.5546875" style="2" customWidth="1"/>
    <col min="3104" max="3104" width="6" style="2" customWidth="1"/>
    <col min="3105" max="3328" width="9.109375" style="2"/>
    <col min="3329" max="3329" width="5.88671875" style="2" customWidth="1"/>
    <col min="3330" max="3330" width="29.88671875" style="2" customWidth="1"/>
    <col min="3331" max="3331" width="10" style="2" customWidth="1"/>
    <col min="3332" max="3332" width="5.88671875" style="2" customWidth="1"/>
    <col min="3333" max="3339" width="4.5546875" style="2" customWidth="1"/>
    <col min="3340" max="3351" width="5.44140625" style="2" customWidth="1"/>
    <col min="3352" max="3359" width="4.5546875" style="2" customWidth="1"/>
    <col min="3360" max="3360" width="6" style="2" customWidth="1"/>
    <col min="3361" max="3584" width="9.109375" style="2"/>
    <col min="3585" max="3585" width="5.88671875" style="2" customWidth="1"/>
    <col min="3586" max="3586" width="29.88671875" style="2" customWidth="1"/>
    <col min="3587" max="3587" width="10" style="2" customWidth="1"/>
    <col min="3588" max="3588" width="5.88671875" style="2" customWidth="1"/>
    <col min="3589" max="3595" width="4.5546875" style="2" customWidth="1"/>
    <col min="3596" max="3607" width="5.44140625" style="2" customWidth="1"/>
    <col min="3608" max="3615" width="4.5546875" style="2" customWidth="1"/>
    <col min="3616" max="3616" width="6" style="2" customWidth="1"/>
    <col min="3617" max="3840" width="9.109375" style="2"/>
    <col min="3841" max="3841" width="5.88671875" style="2" customWidth="1"/>
    <col min="3842" max="3842" width="29.88671875" style="2" customWidth="1"/>
    <col min="3843" max="3843" width="10" style="2" customWidth="1"/>
    <col min="3844" max="3844" width="5.88671875" style="2" customWidth="1"/>
    <col min="3845" max="3851" width="4.5546875" style="2" customWidth="1"/>
    <col min="3852" max="3863" width="5.44140625" style="2" customWidth="1"/>
    <col min="3864" max="3871" width="4.5546875" style="2" customWidth="1"/>
    <col min="3872" max="3872" width="6" style="2" customWidth="1"/>
    <col min="3873" max="4096" width="9.109375" style="2"/>
    <col min="4097" max="4097" width="5.88671875" style="2" customWidth="1"/>
    <col min="4098" max="4098" width="29.88671875" style="2" customWidth="1"/>
    <col min="4099" max="4099" width="10" style="2" customWidth="1"/>
    <col min="4100" max="4100" width="5.88671875" style="2" customWidth="1"/>
    <col min="4101" max="4107" width="4.5546875" style="2" customWidth="1"/>
    <col min="4108" max="4119" width="5.44140625" style="2" customWidth="1"/>
    <col min="4120" max="4127" width="4.5546875" style="2" customWidth="1"/>
    <col min="4128" max="4128" width="6" style="2" customWidth="1"/>
    <col min="4129" max="4352" width="9.109375" style="2"/>
    <col min="4353" max="4353" width="5.88671875" style="2" customWidth="1"/>
    <col min="4354" max="4354" width="29.88671875" style="2" customWidth="1"/>
    <col min="4355" max="4355" width="10" style="2" customWidth="1"/>
    <col min="4356" max="4356" width="5.88671875" style="2" customWidth="1"/>
    <col min="4357" max="4363" width="4.5546875" style="2" customWidth="1"/>
    <col min="4364" max="4375" width="5.44140625" style="2" customWidth="1"/>
    <col min="4376" max="4383" width="4.5546875" style="2" customWidth="1"/>
    <col min="4384" max="4384" width="6" style="2" customWidth="1"/>
    <col min="4385" max="4608" width="9.109375" style="2"/>
    <col min="4609" max="4609" width="5.88671875" style="2" customWidth="1"/>
    <col min="4610" max="4610" width="29.88671875" style="2" customWidth="1"/>
    <col min="4611" max="4611" width="10" style="2" customWidth="1"/>
    <col min="4612" max="4612" width="5.88671875" style="2" customWidth="1"/>
    <col min="4613" max="4619" width="4.5546875" style="2" customWidth="1"/>
    <col min="4620" max="4631" width="5.44140625" style="2" customWidth="1"/>
    <col min="4632" max="4639" width="4.5546875" style="2" customWidth="1"/>
    <col min="4640" max="4640" width="6" style="2" customWidth="1"/>
    <col min="4641" max="4864" width="9.109375" style="2"/>
    <col min="4865" max="4865" width="5.88671875" style="2" customWidth="1"/>
    <col min="4866" max="4866" width="29.88671875" style="2" customWidth="1"/>
    <col min="4867" max="4867" width="10" style="2" customWidth="1"/>
    <col min="4868" max="4868" width="5.88671875" style="2" customWidth="1"/>
    <col min="4869" max="4875" width="4.5546875" style="2" customWidth="1"/>
    <col min="4876" max="4887" width="5.44140625" style="2" customWidth="1"/>
    <col min="4888" max="4895" width="4.5546875" style="2" customWidth="1"/>
    <col min="4896" max="4896" width="6" style="2" customWidth="1"/>
    <col min="4897" max="5120" width="9.109375" style="2"/>
    <col min="5121" max="5121" width="5.88671875" style="2" customWidth="1"/>
    <col min="5122" max="5122" width="29.88671875" style="2" customWidth="1"/>
    <col min="5123" max="5123" width="10" style="2" customWidth="1"/>
    <col min="5124" max="5124" width="5.88671875" style="2" customWidth="1"/>
    <col min="5125" max="5131" width="4.5546875" style="2" customWidth="1"/>
    <col min="5132" max="5143" width="5.44140625" style="2" customWidth="1"/>
    <col min="5144" max="5151" width="4.5546875" style="2" customWidth="1"/>
    <col min="5152" max="5152" width="6" style="2" customWidth="1"/>
    <col min="5153" max="5376" width="9.109375" style="2"/>
    <col min="5377" max="5377" width="5.88671875" style="2" customWidth="1"/>
    <col min="5378" max="5378" width="29.88671875" style="2" customWidth="1"/>
    <col min="5379" max="5379" width="10" style="2" customWidth="1"/>
    <col min="5380" max="5380" width="5.88671875" style="2" customWidth="1"/>
    <col min="5381" max="5387" width="4.5546875" style="2" customWidth="1"/>
    <col min="5388" max="5399" width="5.44140625" style="2" customWidth="1"/>
    <col min="5400" max="5407" width="4.5546875" style="2" customWidth="1"/>
    <col min="5408" max="5408" width="6" style="2" customWidth="1"/>
    <col min="5409" max="5632" width="9.109375" style="2"/>
    <col min="5633" max="5633" width="5.88671875" style="2" customWidth="1"/>
    <col min="5634" max="5634" width="29.88671875" style="2" customWidth="1"/>
    <col min="5635" max="5635" width="10" style="2" customWidth="1"/>
    <col min="5636" max="5636" width="5.88671875" style="2" customWidth="1"/>
    <col min="5637" max="5643" width="4.5546875" style="2" customWidth="1"/>
    <col min="5644" max="5655" width="5.44140625" style="2" customWidth="1"/>
    <col min="5656" max="5663" width="4.5546875" style="2" customWidth="1"/>
    <col min="5664" max="5664" width="6" style="2" customWidth="1"/>
    <col min="5665" max="5888" width="9.109375" style="2"/>
    <col min="5889" max="5889" width="5.88671875" style="2" customWidth="1"/>
    <col min="5890" max="5890" width="29.88671875" style="2" customWidth="1"/>
    <col min="5891" max="5891" width="10" style="2" customWidth="1"/>
    <col min="5892" max="5892" width="5.88671875" style="2" customWidth="1"/>
    <col min="5893" max="5899" width="4.5546875" style="2" customWidth="1"/>
    <col min="5900" max="5911" width="5.44140625" style="2" customWidth="1"/>
    <col min="5912" max="5919" width="4.5546875" style="2" customWidth="1"/>
    <col min="5920" max="5920" width="6" style="2" customWidth="1"/>
    <col min="5921" max="6144" width="9.109375" style="2"/>
    <col min="6145" max="6145" width="5.88671875" style="2" customWidth="1"/>
    <col min="6146" max="6146" width="29.88671875" style="2" customWidth="1"/>
    <col min="6147" max="6147" width="10" style="2" customWidth="1"/>
    <col min="6148" max="6148" width="5.88671875" style="2" customWidth="1"/>
    <col min="6149" max="6155" width="4.5546875" style="2" customWidth="1"/>
    <col min="6156" max="6167" width="5.44140625" style="2" customWidth="1"/>
    <col min="6168" max="6175" width="4.5546875" style="2" customWidth="1"/>
    <col min="6176" max="6176" width="6" style="2" customWidth="1"/>
    <col min="6177" max="6400" width="9.109375" style="2"/>
    <col min="6401" max="6401" width="5.88671875" style="2" customWidth="1"/>
    <col min="6402" max="6402" width="29.88671875" style="2" customWidth="1"/>
    <col min="6403" max="6403" width="10" style="2" customWidth="1"/>
    <col min="6404" max="6404" width="5.88671875" style="2" customWidth="1"/>
    <col min="6405" max="6411" width="4.5546875" style="2" customWidth="1"/>
    <col min="6412" max="6423" width="5.44140625" style="2" customWidth="1"/>
    <col min="6424" max="6431" width="4.5546875" style="2" customWidth="1"/>
    <col min="6432" max="6432" width="6" style="2" customWidth="1"/>
    <col min="6433" max="6656" width="9.109375" style="2"/>
    <col min="6657" max="6657" width="5.88671875" style="2" customWidth="1"/>
    <col min="6658" max="6658" width="29.88671875" style="2" customWidth="1"/>
    <col min="6659" max="6659" width="10" style="2" customWidth="1"/>
    <col min="6660" max="6660" width="5.88671875" style="2" customWidth="1"/>
    <col min="6661" max="6667" width="4.5546875" style="2" customWidth="1"/>
    <col min="6668" max="6679" width="5.44140625" style="2" customWidth="1"/>
    <col min="6680" max="6687" width="4.5546875" style="2" customWidth="1"/>
    <col min="6688" max="6688" width="6" style="2" customWidth="1"/>
    <col min="6689" max="6912" width="9.109375" style="2"/>
    <col min="6913" max="6913" width="5.88671875" style="2" customWidth="1"/>
    <col min="6914" max="6914" width="29.88671875" style="2" customWidth="1"/>
    <col min="6915" max="6915" width="10" style="2" customWidth="1"/>
    <col min="6916" max="6916" width="5.88671875" style="2" customWidth="1"/>
    <col min="6917" max="6923" width="4.5546875" style="2" customWidth="1"/>
    <col min="6924" max="6935" width="5.44140625" style="2" customWidth="1"/>
    <col min="6936" max="6943" width="4.5546875" style="2" customWidth="1"/>
    <col min="6944" max="6944" width="6" style="2" customWidth="1"/>
    <col min="6945" max="7168" width="9.109375" style="2"/>
    <col min="7169" max="7169" width="5.88671875" style="2" customWidth="1"/>
    <col min="7170" max="7170" width="29.88671875" style="2" customWidth="1"/>
    <col min="7171" max="7171" width="10" style="2" customWidth="1"/>
    <col min="7172" max="7172" width="5.88671875" style="2" customWidth="1"/>
    <col min="7173" max="7179" width="4.5546875" style="2" customWidth="1"/>
    <col min="7180" max="7191" width="5.44140625" style="2" customWidth="1"/>
    <col min="7192" max="7199" width="4.5546875" style="2" customWidth="1"/>
    <col min="7200" max="7200" width="6" style="2" customWidth="1"/>
    <col min="7201" max="7424" width="9.109375" style="2"/>
    <col min="7425" max="7425" width="5.88671875" style="2" customWidth="1"/>
    <col min="7426" max="7426" width="29.88671875" style="2" customWidth="1"/>
    <col min="7427" max="7427" width="10" style="2" customWidth="1"/>
    <col min="7428" max="7428" width="5.88671875" style="2" customWidth="1"/>
    <col min="7429" max="7435" width="4.5546875" style="2" customWidth="1"/>
    <col min="7436" max="7447" width="5.44140625" style="2" customWidth="1"/>
    <col min="7448" max="7455" width="4.5546875" style="2" customWidth="1"/>
    <col min="7456" max="7456" width="6" style="2" customWidth="1"/>
    <col min="7457" max="7680" width="9.109375" style="2"/>
    <col min="7681" max="7681" width="5.88671875" style="2" customWidth="1"/>
    <col min="7682" max="7682" width="29.88671875" style="2" customWidth="1"/>
    <col min="7683" max="7683" width="10" style="2" customWidth="1"/>
    <col min="7684" max="7684" width="5.88671875" style="2" customWidth="1"/>
    <col min="7685" max="7691" width="4.5546875" style="2" customWidth="1"/>
    <col min="7692" max="7703" width="5.44140625" style="2" customWidth="1"/>
    <col min="7704" max="7711" width="4.5546875" style="2" customWidth="1"/>
    <col min="7712" max="7712" width="6" style="2" customWidth="1"/>
    <col min="7713" max="7936" width="9.109375" style="2"/>
    <col min="7937" max="7937" width="5.88671875" style="2" customWidth="1"/>
    <col min="7938" max="7938" width="29.88671875" style="2" customWidth="1"/>
    <col min="7939" max="7939" width="10" style="2" customWidth="1"/>
    <col min="7940" max="7940" width="5.88671875" style="2" customWidth="1"/>
    <col min="7941" max="7947" width="4.5546875" style="2" customWidth="1"/>
    <col min="7948" max="7959" width="5.44140625" style="2" customWidth="1"/>
    <col min="7960" max="7967" width="4.5546875" style="2" customWidth="1"/>
    <col min="7968" max="7968" width="6" style="2" customWidth="1"/>
    <col min="7969" max="8192" width="9.109375" style="2"/>
    <col min="8193" max="8193" width="5.88671875" style="2" customWidth="1"/>
    <col min="8194" max="8194" width="29.88671875" style="2" customWidth="1"/>
    <col min="8195" max="8195" width="10" style="2" customWidth="1"/>
    <col min="8196" max="8196" width="5.88671875" style="2" customWidth="1"/>
    <col min="8197" max="8203" width="4.5546875" style="2" customWidth="1"/>
    <col min="8204" max="8215" width="5.44140625" style="2" customWidth="1"/>
    <col min="8216" max="8223" width="4.5546875" style="2" customWidth="1"/>
    <col min="8224" max="8224" width="6" style="2" customWidth="1"/>
    <col min="8225" max="8448" width="9.109375" style="2"/>
    <col min="8449" max="8449" width="5.88671875" style="2" customWidth="1"/>
    <col min="8450" max="8450" width="29.88671875" style="2" customWidth="1"/>
    <col min="8451" max="8451" width="10" style="2" customWidth="1"/>
    <col min="8452" max="8452" width="5.88671875" style="2" customWidth="1"/>
    <col min="8453" max="8459" width="4.5546875" style="2" customWidth="1"/>
    <col min="8460" max="8471" width="5.44140625" style="2" customWidth="1"/>
    <col min="8472" max="8479" width="4.5546875" style="2" customWidth="1"/>
    <col min="8480" max="8480" width="6" style="2" customWidth="1"/>
    <col min="8481" max="8704" width="9.109375" style="2"/>
    <col min="8705" max="8705" width="5.88671875" style="2" customWidth="1"/>
    <col min="8706" max="8706" width="29.88671875" style="2" customWidth="1"/>
    <col min="8707" max="8707" width="10" style="2" customWidth="1"/>
    <col min="8708" max="8708" width="5.88671875" style="2" customWidth="1"/>
    <col min="8709" max="8715" width="4.5546875" style="2" customWidth="1"/>
    <col min="8716" max="8727" width="5.44140625" style="2" customWidth="1"/>
    <col min="8728" max="8735" width="4.5546875" style="2" customWidth="1"/>
    <col min="8736" max="8736" width="6" style="2" customWidth="1"/>
    <col min="8737" max="8960" width="9.109375" style="2"/>
    <col min="8961" max="8961" width="5.88671875" style="2" customWidth="1"/>
    <col min="8962" max="8962" width="29.88671875" style="2" customWidth="1"/>
    <col min="8963" max="8963" width="10" style="2" customWidth="1"/>
    <col min="8964" max="8964" width="5.88671875" style="2" customWidth="1"/>
    <col min="8965" max="8971" width="4.5546875" style="2" customWidth="1"/>
    <col min="8972" max="8983" width="5.44140625" style="2" customWidth="1"/>
    <col min="8984" max="8991" width="4.5546875" style="2" customWidth="1"/>
    <col min="8992" max="8992" width="6" style="2" customWidth="1"/>
    <col min="8993" max="9216" width="9.109375" style="2"/>
    <col min="9217" max="9217" width="5.88671875" style="2" customWidth="1"/>
    <col min="9218" max="9218" width="29.88671875" style="2" customWidth="1"/>
    <col min="9219" max="9219" width="10" style="2" customWidth="1"/>
    <col min="9220" max="9220" width="5.88671875" style="2" customWidth="1"/>
    <col min="9221" max="9227" width="4.5546875" style="2" customWidth="1"/>
    <col min="9228" max="9239" width="5.44140625" style="2" customWidth="1"/>
    <col min="9240" max="9247" width="4.5546875" style="2" customWidth="1"/>
    <col min="9248" max="9248" width="6" style="2" customWidth="1"/>
    <col min="9249" max="9472" width="9.109375" style="2"/>
    <col min="9473" max="9473" width="5.88671875" style="2" customWidth="1"/>
    <col min="9474" max="9474" width="29.88671875" style="2" customWidth="1"/>
    <col min="9475" max="9475" width="10" style="2" customWidth="1"/>
    <col min="9476" max="9476" width="5.88671875" style="2" customWidth="1"/>
    <col min="9477" max="9483" width="4.5546875" style="2" customWidth="1"/>
    <col min="9484" max="9495" width="5.44140625" style="2" customWidth="1"/>
    <col min="9496" max="9503" width="4.5546875" style="2" customWidth="1"/>
    <col min="9504" max="9504" width="6" style="2" customWidth="1"/>
    <col min="9505" max="9728" width="9.109375" style="2"/>
    <col min="9729" max="9729" width="5.88671875" style="2" customWidth="1"/>
    <col min="9730" max="9730" width="29.88671875" style="2" customWidth="1"/>
    <col min="9731" max="9731" width="10" style="2" customWidth="1"/>
    <col min="9732" max="9732" width="5.88671875" style="2" customWidth="1"/>
    <col min="9733" max="9739" width="4.5546875" style="2" customWidth="1"/>
    <col min="9740" max="9751" width="5.44140625" style="2" customWidth="1"/>
    <col min="9752" max="9759" width="4.5546875" style="2" customWidth="1"/>
    <col min="9760" max="9760" width="6" style="2" customWidth="1"/>
    <col min="9761" max="9984" width="9.109375" style="2"/>
    <col min="9985" max="9985" width="5.88671875" style="2" customWidth="1"/>
    <col min="9986" max="9986" width="29.88671875" style="2" customWidth="1"/>
    <col min="9987" max="9987" width="10" style="2" customWidth="1"/>
    <col min="9988" max="9988" width="5.88671875" style="2" customWidth="1"/>
    <col min="9989" max="9995" width="4.5546875" style="2" customWidth="1"/>
    <col min="9996" max="10007" width="5.44140625" style="2" customWidth="1"/>
    <col min="10008" max="10015" width="4.5546875" style="2" customWidth="1"/>
    <col min="10016" max="10016" width="6" style="2" customWidth="1"/>
    <col min="10017" max="10240" width="9.109375" style="2"/>
    <col min="10241" max="10241" width="5.88671875" style="2" customWidth="1"/>
    <col min="10242" max="10242" width="29.88671875" style="2" customWidth="1"/>
    <col min="10243" max="10243" width="10" style="2" customWidth="1"/>
    <col min="10244" max="10244" width="5.88671875" style="2" customWidth="1"/>
    <col min="10245" max="10251" width="4.5546875" style="2" customWidth="1"/>
    <col min="10252" max="10263" width="5.44140625" style="2" customWidth="1"/>
    <col min="10264" max="10271" width="4.5546875" style="2" customWidth="1"/>
    <col min="10272" max="10272" width="6" style="2" customWidth="1"/>
    <col min="10273" max="10496" width="9.109375" style="2"/>
    <col min="10497" max="10497" width="5.88671875" style="2" customWidth="1"/>
    <col min="10498" max="10498" width="29.88671875" style="2" customWidth="1"/>
    <col min="10499" max="10499" width="10" style="2" customWidth="1"/>
    <col min="10500" max="10500" width="5.88671875" style="2" customWidth="1"/>
    <col min="10501" max="10507" width="4.5546875" style="2" customWidth="1"/>
    <col min="10508" max="10519" width="5.44140625" style="2" customWidth="1"/>
    <col min="10520" max="10527" width="4.5546875" style="2" customWidth="1"/>
    <col min="10528" max="10528" width="6" style="2" customWidth="1"/>
    <col min="10529" max="10752" width="9.109375" style="2"/>
    <col min="10753" max="10753" width="5.88671875" style="2" customWidth="1"/>
    <col min="10754" max="10754" width="29.88671875" style="2" customWidth="1"/>
    <col min="10755" max="10755" width="10" style="2" customWidth="1"/>
    <col min="10756" max="10756" width="5.88671875" style="2" customWidth="1"/>
    <col min="10757" max="10763" width="4.5546875" style="2" customWidth="1"/>
    <col min="10764" max="10775" width="5.44140625" style="2" customWidth="1"/>
    <col min="10776" max="10783" width="4.5546875" style="2" customWidth="1"/>
    <col min="10784" max="10784" width="6" style="2" customWidth="1"/>
    <col min="10785" max="11008" width="9.109375" style="2"/>
    <col min="11009" max="11009" width="5.88671875" style="2" customWidth="1"/>
    <col min="11010" max="11010" width="29.88671875" style="2" customWidth="1"/>
    <col min="11011" max="11011" width="10" style="2" customWidth="1"/>
    <col min="11012" max="11012" width="5.88671875" style="2" customWidth="1"/>
    <col min="11013" max="11019" width="4.5546875" style="2" customWidth="1"/>
    <col min="11020" max="11031" width="5.44140625" style="2" customWidth="1"/>
    <col min="11032" max="11039" width="4.5546875" style="2" customWidth="1"/>
    <col min="11040" max="11040" width="6" style="2" customWidth="1"/>
    <col min="11041" max="11264" width="9.109375" style="2"/>
    <col min="11265" max="11265" width="5.88671875" style="2" customWidth="1"/>
    <col min="11266" max="11266" width="29.88671875" style="2" customWidth="1"/>
    <col min="11267" max="11267" width="10" style="2" customWidth="1"/>
    <col min="11268" max="11268" width="5.88671875" style="2" customWidth="1"/>
    <col min="11269" max="11275" width="4.5546875" style="2" customWidth="1"/>
    <col min="11276" max="11287" width="5.44140625" style="2" customWidth="1"/>
    <col min="11288" max="11295" width="4.5546875" style="2" customWidth="1"/>
    <col min="11296" max="11296" width="6" style="2" customWidth="1"/>
    <col min="11297" max="11520" width="9.109375" style="2"/>
    <col min="11521" max="11521" width="5.88671875" style="2" customWidth="1"/>
    <col min="11522" max="11522" width="29.88671875" style="2" customWidth="1"/>
    <col min="11523" max="11523" width="10" style="2" customWidth="1"/>
    <col min="11524" max="11524" width="5.88671875" style="2" customWidth="1"/>
    <col min="11525" max="11531" width="4.5546875" style="2" customWidth="1"/>
    <col min="11532" max="11543" width="5.44140625" style="2" customWidth="1"/>
    <col min="11544" max="11551" width="4.5546875" style="2" customWidth="1"/>
    <col min="11552" max="11552" width="6" style="2" customWidth="1"/>
    <col min="11553" max="11776" width="9.109375" style="2"/>
    <col min="11777" max="11777" width="5.88671875" style="2" customWidth="1"/>
    <col min="11778" max="11778" width="29.88671875" style="2" customWidth="1"/>
    <col min="11779" max="11779" width="10" style="2" customWidth="1"/>
    <col min="11780" max="11780" width="5.88671875" style="2" customWidth="1"/>
    <col min="11781" max="11787" width="4.5546875" style="2" customWidth="1"/>
    <col min="11788" max="11799" width="5.44140625" style="2" customWidth="1"/>
    <col min="11800" max="11807" width="4.5546875" style="2" customWidth="1"/>
    <col min="11808" max="11808" width="6" style="2" customWidth="1"/>
    <col min="11809" max="12032" width="9.109375" style="2"/>
    <col min="12033" max="12033" width="5.88671875" style="2" customWidth="1"/>
    <col min="12034" max="12034" width="29.88671875" style="2" customWidth="1"/>
    <col min="12035" max="12035" width="10" style="2" customWidth="1"/>
    <col min="12036" max="12036" width="5.88671875" style="2" customWidth="1"/>
    <col min="12037" max="12043" width="4.5546875" style="2" customWidth="1"/>
    <col min="12044" max="12055" width="5.44140625" style="2" customWidth="1"/>
    <col min="12056" max="12063" width="4.5546875" style="2" customWidth="1"/>
    <col min="12064" max="12064" width="6" style="2" customWidth="1"/>
    <col min="12065" max="12288" width="9.109375" style="2"/>
    <col min="12289" max="12289" width="5.88671875" style="2" customWidth="1"/>
    <col min="12290" max="12290" width="29.88671875" style="2" customWidth="1"/>
    <col min="12291" max="12291" width="10" style="2" customWidth="1"/>
    <col min="12292" max="12292" width="5.88671875" style="2" customWidth="1"/>
    <col min="12293" max="12299" width="4.5546875" style="2" customWidth="1"/>
    <col min="12300" max="12311" width="5.44140625" style="2" customWidth="1"/>
    <col min="12312" max="12319" width="4.5546875" style="2" customWidth="1"/>
    <col min="12320" max="12320" width="6" style="2" customWidth="1"/>
    <col min="12321" max="12544" width="9.109375" style="2"/>
    <col min="12545" max="12545" width="5.88671875" style="2" customWidth="1"/>
    <col min="12546" max="12546" width="29.88671875" style="2" customWidth="1"/>
    <col min="12547" max="12547" width="10" style="2" customWidth="1"/>
    <col min="12548" max="12548" width="5.88671875" style="2" customWidth="1"/>
    <col min="12549" max="12555" width="4.5546875" style="2" customWidth="1"/>
    <col min="12556" max="12567" width="5.44140625" style="2" customWidth="1"/>
    <col min="12568" max="12575" width="4.5546875" style="2" customWidth="1"/>
    <col min="12576" max="12576" width="6" style="2" customWidth="1"/>
    <col min="12577" max="12800" width="9.109375" style="2"/>
    <col min="12801" max="12801" width="5.88671875" style="2" customWidth="1"/>
    <col min="12802" max="12802" width="29.88671875" style="2" customWidth="1"/>
    <col min="12803" max="12803" width="10" style="2" customWidth="1"/>
    <col min="12804" max="12804" width="5.88671875" style="2" customWidth="1"/>
    <col min="12805" max="12811" width="4.5546875" style="2" customWidth="1"/>
    <col min="12812" max="12823" width="5.44140625" style="2" customWidth="1"/>
    <col min="12824" max="12831" width="4.5546875" style="2" customWidth="1"/>
    <col min="12832" max="12832" width="6" style="2" customWidth="1"/>
    <col min="12833" max="13056" width="9.109375" style="2"/>
    <col min="13057" max="13057" width="5.88671875" style="2" customWidth="1"/>
    <col min="13058" max="13058" width="29.88671875" style="2" customWidth="1"/>
    <col min="13059" max="13059" width="10" style="2" customWidth="1"/>
    <col min="13060" max="13060" width="5.88671875" style="2" customWidth="1"/>
    <col min="13061" max="13067" width="4.5546875" style="2" customWidth="1"/>
    <col min="13068" max="13079" width="5.44140625" style="2" customWidth="1"/>
    <col min="13080" max="13087" width="4.5546875" style="2" customWidth="1"/>
    <col min="13088" max="13088" width="6" style="2" customWidth="1"/>
    <col min="13089" max="13312" width="9.109375" style="2"/>
    <col min="13313" max="13313" width="5.88671875" style="2" customWidth="1"/>
    <col min="13314" max="13314" width="29.88671875" style="2" customWidth="1"/>
    <col min="13315" max="13315" width="10" style="2" customWidth="1"/>
    <col min="13316" max="13316" width="5.88671875" style="2" customWidth="1"/>
    <col min="13317" max="13323" width="4.5546875" style="2" customWidth="1"/>
    <col min="13324" max="13335" width="5.44140625" style="2" customWidth="1"/>
    <col min="13336" max="13343" width="4.5546875" style="2" customWidth="1"/>
    <col min="13344" max="13344" width="6" style="2" customWidth="1"/>
    <col min="13345" max="13568" width="9.109375" style="2"/>
    <col min="13569" max="13569" width="5.88671875" style="2" customWidth="1"/>
    <col min="13570" max="13570" width="29.88671875" style="2" customWidth="1"/>
    <col min="13571" max="13571" width="10" style="2" customWidth="1"/>
    <col min="13572" max="13572" width="5.88671875" style="2" customWidth="1"/>
    <col min="13573" max="13579" width="4.5546875" style="2" customWidth="1"/>
    <col min="13580" max="13591" width="5.44140625" style="2" customWidth="1"/>
    <col min="13592" max="13599" width="4.5546875" style="2" customWidth="1"/>
    <col min="13600" max="13600" width="6" style="2" customWidth="1"/>
    <col min="13601" max="13824" width="9.109375" style="2"/>
    <col min="13825" max="13825" width="5.88671875" style="2" customWidth="1"/>
    <col min="13826" max="13826" width="29.88671875" style="2" customWidth="1"/>
    <col min="13827" max="13827" width="10" style="2" customWidth="1"/>
    <col min="13828" max="13828" width="5.88671875" style="2" customWidth="1"/>
    <col min="13829" max="13835" width="4.5546875" style="2" customWidth="1"/>
    <col min="13836" max="13847" width="5.44140625" style="2" customWidth="1"/>
    <col min="13848" max="13855" width="4.5546875" style="2" customWidth="1"/>
    <col min="13856" max="13856" width="6" style="2" customWidth="1"/>
    <col min="13857" max="14080" width="9.109375" style="2"/>
    <col min="14081" max="14081" width="5.88671875" style="2" customWidth="1"/>
    <col min="14082" max="14082" width="29.88671875" style="2" customWidth="1"/>
    <col min="14083" max="14083" width="10" style="2" customWidth="1"/>
    <col min="14084" max="14084" width="5.88671875" style="2" customWidth="1"/>
    <col min="14085" max="14091" width="4.5546875" style="2" customWidth="1"/>
    <col min="14092" max="14103" width="5.44140625" style="2" customWidth="1"/>
    <col min="14104" max="14111" width="4.5546875" style="2" customWidth="1"/>
    <col min="14112" max="14112" width="6" style="2" customWidth="1"/>
    <col min="14113" max="14336" width="9.109375" style="2"/>
    <col min="14337" max="14337" width="5.88671875" style="2" customWidth="1"/>
    <col min="14338" max="14338" width="29.88671875" style="2" customWidth="1"/>
    <col min="14339" max="14339" width="10" style="2" customWidth="1"/>
    <col min="14340" max="14340" width="5.88671875" style="2" customWidth="1"/>
    <col min="14341" max="14347" width="4.5546875" style="2" customWidth="1"/>
    <col min="14348" max="14359" width="5.44140625" style="2" customWidth="1"/>
    <col min="14360" max="14367" width="4.5546875" style="2" customWidth="1"/>
    <col min="14368" max="14368" width="6" style="2" customWidth="1"/>
    <col min="14369" max="14592" width="9.109375" style="2"/>
    <col min="14593" max="14593" width="5.88671875" style="2" customWidth="1"/>
    <col min="14594" max="14594" width="29.88671875" style="2" customWidth="1"/>
    <col min="14595" max="14595" width="10" style="2" customWidth="1"/>
    <col min="14596" max="14596" width="5.88671875" style="2" customWidth="1"/>
    <col min="14597" max="14603" width="4.5546875" style="2" customWidth="1"/>
    <col min="14604" max="14615" width="5.44140625" style="2" customWidth="1"/>
    <col min="14616" max="14623" width="4.5546875" style="2" customWidth="1"/>
    <col min="14624" max="14624" width="6" style="2" customWidth="1"/>
    <col min="14625" max="14848" width="9.109375" style="2"/>
    <col min="14849" max="14849" width="5.88671875" style="2" customWidth="1"/>
    <col min="14850" max="14850" width="29.88671875" style="2" customWidth="1"/>
    <col min="14851" max="14851" width="10" style="2" customWidth="1"/>
    <col min="14852" max="14852" width="5.88671875" style="2" customWidth="1"/>
    <col min="14853" max="14859" width="4.5546875" style="2" customWidth="1"/>
    <col min="14860" max="14871" width="5.44140625" style="2" customWidth="1"/>
    <col min="14872" max="14879" width="4.5546875" style="2" customWidth="1"/>
    <col min="14880" max="14880" width="6" style="2" customWidth="1"/>
    <col min="14881" max="15104" width="9.109375" style="2"/>
    <col min="15105" max="15105" width="5.88671875" style="2" customWidth="1"/>
    <col min="15106" max="15106" width="29.88671875" style="2" customWidth="1"/>
    <col min="15107" max="15107" width="10" style="2" customWidth="1"/>
    <col min="15108" max="15108" width="5.88671875" style="2" customWidth="1"/>
    <col min="15109" max="15115" width="4.5546875" style="2" customWidth="1"/>
    <col min="15116" max="15127" width="5.44140625" style="2" customWidth="1"/>
    <col min="15128" max="15135" width="4.5546875" style="2" customWidth="1"/>
    <col min="15136" max="15136" width="6" style="2" customWidth="1"/>
    <col min="15137" max="15360" width="9.109375" style="2"/>
    <col min="15361" max="15361" width="5.88671875" style="2" customWidth="1"/>
    <col min="15362" max="15362" width="29.88671875" style="2" customWidth="1"/>
    <col min="15363" max="15363" width="10" style="2" customWidth="1"/>
    <col min="15364" max="15364" width="5.88671875" style="2" customWidth="1"/>
    <col min="15365" max="15371" width="4.5546875" style="2" customWidth="1"/>
    <col min="15372" max="15383" width="5.44140625" style="2" customWidth="1"/>
    <col min="15384" max="15391" width="4.5546875" style="2" customWidth="1"/>
    <col min="15392" max="15392" width="6" style="2" customWidth="1"/>
    <col min="15393" max="15616" width="9.109375" style="2"/>
    <col min="15617" max="15617" width="5.88671875" style="2" customWidth="1"/>
    <col min="15618" max="15618" width="29.88671875" style="2" customWidth="1"/>
    <col min="15619" max="15619" width="10" style="2" customWidth="1"/>
    <col min="15620" max="15620" width="5.88671875" style="2" customWidth="1"/>
    <col min="15621" max="15627" width="4.5546875" style="2" customWidth="1"/>
    <col min="15628" max="15639" width="5.44140625" style="2" customWidth="1"/>
    <col min="15640" max="15647" width="4.5546875" style="2" customWidth="1"/>
    <col min="15648" max="15648" width="6" style="2" customWidth="1"/>
    <col min="15649" max="15872" width="9.109375" style="2"/>
    <col min="15873" max="15873" width="5.88671875" style="2" customWidth="1"/>
    <col min="15874" max="15874" width="29.88671875" style="2" customWidth="1"/>
    <col min="15875" max="15875" width="10" style="2" customWidth="1"/>
    <col min="15876" max="15876" width="5.88671875" style="2" customWidth="1"/>
    <col min="15877" max="15883" width="4.5546875" style="2" customWidth="1"/>
    <col min="15884" max="15895" width="5.44140625" style="2" customWidth="1"/>
    <col min="15896" max="15903" width="4.5546875" style="2" customWidth="1"/>
    <col min="15904" max="15904" width="6" style="2" customWidth="1"/>
    <col min="15905" max="16128" width="9.109375" style="2"/>
    <col min="16129" max="16129" width="5.88671875" style="2" customWidth="1"/>
    <col min="16130" max="16130" width="29.88671875" style="2" customWidth="1"/>
    <col min="16131" max="16131" width="10" style="2" customWidth="1"/>
    <col min="16132" max="16132" width="5.88671875" style="2" customWidth="1"/>
    <col min="16133" max="16139" width="4.5546875" style="2" customWidth="1"/>
    <col min="16140" max="16151" width="5.44140625" style="2" customWidth="1"/>
    <col min="16152" max="16159" width="4.5546875" style="2" customWidth="1"/>
    <col min="16160" max="16160" width="6" style="2" customWidth="1"/>
    <col min="16161" max="16384" width="9.109375" style="2"/>
  </cols>
  <sheetData>
    <row r="1" spans="1:31" ht="17.25" customHeight="1" x14ac:dyDescent="0.3">
      <c r="A1" s="453" t="s">
        <v>457</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row>
    <row r="2" spans="1:31" ht="15.6" x14ac:dyDescent="0.3">
      <c r="A2" s="304" t="s">
        <v>300</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row>
    <row r="3" spans="1:31" ht="21" customHeight="1" x14ac:dyDescent="0.3">
      <c r="A3" s="456" t="s">
        <v>455</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row>
    <row r="4" spans="1:31" ht="15.6" x14ac:dyDescent="0.3">
      <c r="A4" s="59"/>
      <c r="B4" s="59"/>
    </row>
    <row r="5" spans="1:31" ht="31.5" customHeight="1" x14ac:dyDescent="0.3">
      <c r="A5" s="329" t="s">
        <v>140</v>
      </c>
      <c r="B5" s="343"/>
      <c r="C5" s="327" t="s">
        <v>5</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row>
    <row r="6" spans="1:31" ht="15.6" x14ac:dyDescent="0.3">
      <c r="A6" s="329" t="s">
        <v>141</v>
      </c>
      <c r="B6" s="343"/>
      <c r="C6" s="327" t="s">
        <v>7</v>
      </c>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row>
    <row r="7" spans="1:31" ht="15.6" x14ac:dyDescent="0.3">
      <c r="A7" s="329" t="s">
        <v>8</v>
      </c>
      <c r="B7" s="343"/>
      <c r="C7" s="327" t="s">
        <v>142</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1" ht="50.25" customHeight="1" x14ac:dyDescent="0.3">
      <c r="A8" s="329" t="s">
        <v>9</v>
      </c>
      <c r="B8" s="343"/>
      <c r="C8" s="327" t="s">
        <v>301</v>
      </c>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row>
    <row r="9" spans="1:31" ht="45" customHeight="1" x14ac:dyDescent="0.3">
      <c r="A9" s="329" t="s">
        <v>143</v>
      </c>
      <c r="B9" s="343"/>
      <c r="C9" s="585" t="s">
        <v>302</v>
      </c>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row>
    <row r="10" spans="1:31" ht="15.75" customHeight="1" x14ac:dyDescent="0.3">
      <c r="A10" s="370" t="s">
        <v>144</v>
      </c>
      <c r="B10" s="371"/>
      <c r="C10" s="587" t="s">
        <v>408</v>
      </c>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row>
    <row r="11" spans="1:31" ht="15.6" x14ac:dyDescent="0.3">
      <c r="A11" s="372"/>
      <c r="B11" s="373"/>
      <c r="C11" s="588" t="s">
        <v>330</v>
      </c>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row>
    <row r="12" spans="1:31" ht="15.75" customHeight="1" x14ac:dyDescent="0.3">
      <c r="A12" s="370" t="s">
        <v>145</v>
      </c>
      <c r="B12" s="371"/>
      <c r="C12" s="326" t="s">
        <v>21</v>
      </c>
      <c r="D12" s="326" t="s">
        <v>22</v>
      </c>
      <c r="E12" s="326"/>
      <c r="F12" s="326"/>
      <c r="G12" s="326"/>
      <c r="H12" s="326" t="s">
        <v>23</v>
      </c>
      <c r="I12" s="326"/>
      <c r="J12" s="326"/>
      <c r="K12" s="326"/>
      <c r="L12" s="326" t="s">
        <v>24</v>
      </c>
      <c r="M12" s="326"/>
      <c r="N12" s="326"/>
      <c r="O12" s="326"/>
      <c r="P12" s="326" t="s">
        <v>25</v>
      </c>
      <c r="Q12" s="326"/>
      <c r="R12" s="326"/>
      <c r="S12" s="326"/>
      <c r="T12" s="326" t="s">
        <v>26</v>
      </c>
      <c r="U12" s="326"/>
      <c r="V12" s="326"/>
      <c r="W12" s="326"/>
      <c r="X12" s="326" t="s">
        <v>41</v>
      </c>
      <c r="Y12" s="326"/>
      <c r="Z12" s="326"/>
      <c r="AA12" s="326"/>
      <c r="AB12" s="326" t="s">
        <v>28</v>
      </c>
      <c r="AC12" s="326"/>
      <c r="AD12" s="326"/>
      <c r="AE12" s="326"/>
    </row>
    <row r="13" spans="1:31" ht="92.25" customHeight="1" x14ac:dyDescent="0.3">
      <c r="A13" s="374"/>
      <c r="B13" s="375"/>
      <c r="C13" s="326"/>
      <c r="D13" s="465" t="s">
        <v>29</v>
      </c>
      <c r="E13" s="465"/>
      <c r="F13" s="465" t="s">
        <v>30</v>
      </c>
      <c r="G13" s="465"/>
      <c r="H13" s="465" t="s">
        <v>29</v>
      </c>
      <c r="I13" s="465"/>
      <c r="J13" s="465" t="s">
        <v>30</v>
      </c>
      <c r="K13" s="465"/>
      <c r="L13" s="465" t="s">
        <v>29</v>
      </c>
      <c r="M13" s="465"/>
      <c r="N13" s="465" t="s">
        <v>30</v>
      </c>
      <c r="O13" s="465"/>
      <c r="P13" s="465" t="s">
        <v>29</v>
      </c>
      <c r="Q13" s="465"/>
      <c r="R13" s="465" t="s">
        <v>30</v>
      </c>
      <c r="S13" s="465"/>
      <c r="T13" s="465" t="s">
        <v>29</v>
      </c>
      <c r="U13" s="465"/>
      <c r="V13" s="465" t="s">
        <v>30</v>
      </c>
      <c r="W13" s="465"/>
      <c r="X13" s="465" t="s">
        <v>29</v>
      </c>
      <c r="Y13" s="465"/>
      <c r="Z13" s="465" t="s">
        <v>30</v>
      </c>
      <c r="AA13" s="465"/>
      <c r="AB13" s="465" t="s">
        <v>29</v>
      </c>
      <c r="AC13" s="465"/>
      <c r="AD13" s="465" t="s">
        <v>30</v>
      </c>
      <c r="AE13" s="465"/>
    </row>
    <row r="14" spans="1:31" ht="15.6" x14ac:dyDescent="0.3">
      <c r="A14" s="323" t="s">
        <v>302</v>
      </c>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row>
    <row r="15" spans="1:31" ht="137.25" customHeight="1" x14ac:dyDescent="0.3">
      <c r="A15" s="358" t="str">
        <f>'Пр. 1 к пп7'!C10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B15" s="359"/>
      <c r="C15" s="146">
        <f>'Пр. 1 к пп7'!F10</f>
        <v>80.11</v>
      </c>
      <c r="D15" s="393" t="str">
        <f>'Пр. 1 к пп7'!G10</f>
        <v>не менее 75</v>
      </c>
      <c r="E15" s="394"/>
      <c r="F15" s="393" t="str">
        <f>'Пр. 1 к пп7'!H10</f>
        <v>не менее 75</v>
      </c>
      <c r="G15" s="394"/>
      <c r="H15" s="393" t="str">
        <f>'Пр. 1 к пп7'!I10</f>
        <v>не менее 75</v>
      </c>
      <c r="I15" s="394"/>
      <c r="J15" s="393" t="str">
        <f>'Пр. 1 к пп7'!J10</f>
        <v>не менее 75</v>
      </c>
      <c r="K15" s="394"/>
      <c r="L15" s="393" t="str">
        <f>'Пр. 1 к пп7'!K10</f>
        <v>не менее 75</v>
      </c>
      <c r="M15" s="394"/>
      <c r="N15" s="393" t="str">
        <f>'Пр. 1 к пп7'!L10</f>
        <v>не менее 75</v>
      </c>
      <c r="O15" s="394"/>
      <c r="P15" s="393" t="str">
        <f>'Пр. 1 к пп7'!M10</f>
        <v>не менее 75</v>
      </c>
      <c r="Q15" s="394"/>
      <c r="R15" s="393" t="str">
        <f>'Пр. 1 к пп7'!N10</f>
        <v>не менее 75</v>
      </c>
      <c r="S15" s="394"/>
      <c r="T15" s="393" t="str">
        <f>'Пр. 1 к пп7'!O10</f>
        <v>не менее 75</v>
      </c>
      <c r="U15" s="394"/>
      <c r="V15" s="393" t="str">
        <f>'Пр. 1 к пп7'!P10</f>
        <v>не менее 75</v>
      </c>
      <c r="W15" s="394"/>
      <c r="X15" s="393" t="str">
        <f>'Пр. 1 к пп7'!Q10</f>
        <v>не менее 75</v>
      </c>
      <c r="Y15" s="394"/>
      <c r="Z15" s="393">
        <f>'Пр. 1 к пп7'!R10</f>
        <v>0</v>
      </c>
      <c r="AA15" s="394"/>
      <c r="AB15" s="393" t="str">
        <f>'Пр. 1 к пп7'!S10</f>
        <v>не менее 75</v>
      </c>
      <c r="AC15" s="394"/>
      <c r="AD15" s="393">
        <f>'Пр. 1 к пп7'!T10</f>
        <v>0</v>
      </c>
      <c r="AE15" s="394"/>
    </row>
    <row r="16" spans="1:31" ht="15.75" customHeight="1" x14ac:dyDescent="0.3">
      <c r="A16" s="370" t="s">
        <v>146</v>
      </c>
      <c r="B16" s="371"/>
      <c r="C16" s="326" t="s">
        <v>21</v>
      </c>
      <c r="D16" s="326" t="s">
        <v>22</v>
      </c>
      <c r="E16" s="326"/>
      <c r="F16" s="326"/>
      <c r="G16" s="326"/>
      <c r="H16" s="326" t="s">
        <v>23</v>
      </c>
      <c r="I16" s="326"/>
      <c r="J16" s="326"/>
      <c r="K16" s="326"/>
      <c r="L16" s="326" t="s">
        <v>24</v>
      </c>
      <c r="M16" s="326"/>
      <c r="N16" s="326"/>
      <c r="O16" s="326"/>
      <c r="P16" s="326" t="s">
        <v>25</v>
      </c>
      <c r="Q16" s="326"/>
      <c r="R16" s="326"/>
      <c r="S16" s="326"/>
      <c r="T16" s="326" t="s">
        <v>26</v>
      </c>
      <c r="U16" s="326"/>
      <c r="V16" s="326"/>
      <c r="W16" s="326"/>
      <c r="X16" s="326" t="s">
        <v>41</v>
      </c>
      <c r="Y16" s="326"/>
      <c r="Z16" s="326"/>
      <c r="AA16" s="326"/>
      <c r="AB16" s="326" t="s">
        <v>28</v>
      </c>
      <c r="AC16" s="326"/>
      <c r="AD16" s="326"/>
      <c r="AE16" s="326"/>
    </row>
    <row r="17" spans="1:33" ht="92.25" customHeight="1" x14ac:dyDescent="0.3">
      <c r="A17" s="374"/>
      <c r="B17" s="375"/>
      <c r="C17" s="326"/>
      <c r="D17" s="465" t="s">
        <v>29</v>
      </c>
      <c r="E17" s="465"/>
      <c r="F17" s="465" t="s">
        <v>30</v>
      </c>
      <c r="G17" s="465"/>
      <c r="H17" s="465" t="s">
        <v>29</v>
      </c>
      <c r="I17" s="465"/>
      <c r="J17" s="465" t="s">
        <v>30</v>
      </c>
      <c r="K17" s="465"/>
      <c r="L17" s="465" t="s">
        <v>29</v>
      </c>
      <c r="M17" s="465"/>
      <c r="N17" s="465" t="s">
        <v>30</v>
      </c>
      <c r="O17" s="465"/>
      <c r="P17" s="465" t="s">
        <v>29</v>
      </c>
      <c r="Q17" s="465"/>
      <c r="R17" s="465" t="s">
        <v>30</v>
      </c>
      <c r="S17" s="465"/>
      <c r="T17" s="465" t="s">
        <v>29</v>
      </c>
      <c r="U17" s="465"/>
      <c r="V17" s="465" t="s">
        <v>30</v>
      </c>
      <c r="W17" s="465"/>
      <c r="X17" s="465" t="s">
        <v>29</v>
      </c>
      <c r="Y17" s="465"/>
      <c r="Z17" s="465" t="s">
        <v>30</v>
      </c>
      <c r="AA17" s="465"/>
      <c r="AB17" s="465" t="s">
        <v>29</v>
      </c>
      <c r="AC17" s="465"/>
      <c r="AD17" s="465" t="s">
        <v>30</v>
      </c>
      <c r="AE17" s="465"/>
    </row>
    <row r="18" spans="1:33" ht="15.6" x14ac:dyDescent="0.3">
      <c r="A18" s="323" t="s">
        <v>408</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row>
    <row r="19" spans="1:33" ht="160.5" customHeight="1" x14ac:dyDescent="0.3">
      <c r="A19" s="387" t="str">
        <f>'Пр. 1 к пп7'!C11</f>
        <v>Численность детей в возрасте от 5 до 18 лет, получающих услуги по дополнительному образованию в учреждениях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чел.</v>
      </c>
      <c r="B19" s="359"/>
      <c r="C19" s="176">
        <f>'Пр. 1 к пп7'!F11</f>
        <v>34430</v>
      </c>
      <c r="D19" s="449" t="str">
        <f>'Пр. 1 к пп7'!G11</f>
        <v>не менее 36000</v>
      </c>
      <c r="E19" s="450"/>
      <c r="F19" s="449" t="str">
        <f>'Пр. 1 к пп7'!H11</f>
        <v>не менее 36000</v>
      </c>
      <c r="G19" s="450"/>
      <c r="H19" s="449" t="str">
        <f>'Пр. 1 к пп7'!I11</f>
        <v>не менее 36000</v>
      </c>
      <c r="I19" s="450"/>
      <c r="J19" s="449" t="str">
        <f>'Пр. 1 к пп7'!J11</f>
        <v>не менее 36000</v>
      </c>
      <c r="K19" s="450"/>
      <c r="L19" s="449" t="str">
        <f>'Пр. 1 к пп7'!K11</f>
        <v>не менее 36000</v>
      </c>
      <c r="M19" s="450"/>
      <c r="N19" s="449" t="str">
        <f>'Пр. 1 к пп7'!L11</f>
        <v>не менее 36000</v>
      </c>
      <c r="O19" s="450"/>
      <c r="P19" s="449" t="str">
        <f>'Пр. 1 к пп7'!M11</f>
        <v>не менее 36000</v>
      </c>
      <c r="Q19" s="450"/>
      <c r="R19" s="449" t="str">
        <f>'Пр. 1 к пп7'!N11</f>
        <v>не менее 36000</v>
      </c>
      <c r="S19" s="450"/>
      <c r="T19" s="449" t="str">
        <f>'Пр. 1 к пп7'!O11</f>
        <v>не менее 36000</v>
      </c>
      <c r="U19" s="450"/>
      <c r="V19" s="449" t="str">
        <f>'Пр. 1 к пп7'!P11</f>
        <v>не менее 36000</v>
      </c>
      <c r="W19" s="450"/>
      <c r="X19" s="449" t="str">
        <f>'Пр. 1 к пп7'!Q11</f>
        <v>не менее 36000</v>
      </c>
      <c r="Y19" s="450"/>
      <c r="Z19" s="449">
        <f>'Пр. 1 к пп7'!R11</f>
        <v>0</v>
      </c>
      <c r="AA19" s="450"/>
      <c r="AB19" s="449" t="str">
        <f>'Пр. 1 к пп7'!S11</f>
        <v>не менее 36000</v>
      </c>
      <c r="AC19" s="450"/>
      <c r="AD19" s="449">
        <f>'Пр. 1 к пп7'!T11</f>
        <v>0</v>
      </c>
      <c r="AE19" s="450"/>
    </row>
    <row r="20" spans="1:33" ht="15.6" x14ac:dyDescent="0.3">
      <c r="A20" s="323" t="s">
        <v>330</v>
      </c>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row>
    <row r="21" spans="1:33" ht="106.5" customHeight="1" x14ac:dyDescent="0.3">
      <c r="A21" s="358" t="str">
        <f>'Пр. 1 к пп7'!C13</f>
        <v>Доля обучающихся, принимающих участие в конкурсах, выставках, фестивалях, спортивных мероприятиях различного уровня (от общего количества обучающихся), %</v>
      </c>
      <c r="B21" s="359"/>
      <c r="C21" s="145">
        <f>'Пр. 1 к пп7'!F13</f>
        <v>65</v>
      </c>
      <c r="D21" s="393" t="str">
        <f>'Пр. 1 к пп7'!G13</f>
        <v>не менее 50</v>
      </c>
      <c r="E21" s="343"/>
      <c r="F21" s="393" t="str">
        <f>'Пр. 1 к пп7'!H13</f>
        <v>не менее 50</v>
      </c>
      <c r="G21" s="343"/>
      <c r="H21" s="393" t="str">
        <f>'Пр. 1 к пп7'!I13</f>
        <v>не менее 53</v>
      </c>
      <c r="I21" s="343"/>
      <c r="J21" s="393" t="str">
        <f>'Пр. 1 к пп7'!J13</f>
        <v>не менее 53</v>
      </c>
      <c r="K21" s="343"/>
      <c r="L21" s="393" t="str">
        <f>'Пр. 1 к пп7'!K13</f>
        <v>не менее 56</v>
      </c>
      <c r="M21" s="343"/>
      <c r="N21" s="393" t="str">
        <f>'Пр. 1 к пп7'!L13</f>
        <v>не менее 56</v>
      </c>
      <c r="O21" s="343"/>
      <c r="P21" s="393" t="str">
        <f>'Пр. 1 к пп7'!M13</f>
        <v>не менее 59</v>
      </c>
      <c r="Q21" s="343"/>
      <c r="R21" s="393">
        <f>'Пр. 1 к пп7'!N13</f>
        <v>0</v>
      </c>
      <c r="S21" s="343"/>
      <c r="T21" s="393" t="str">
        <f>'Пр. 1 к пп7'!O13</f>
        <v>не менее 62</v>
      </c>
      <c r="U21" s="343"/>
      <c r="V21" s="393">
        <f>'Пр. 1 к пп7'!P13</f>
        <v>0</v>
      </c>
      <c r="W21" s="343"/>
      <c r="X21" s="393" t="str">
        <f>'Пр. 1 к пп7'!Q13</f>
        <v>не менее 65</v>
      </c>
      <c r="Y21" s="343"/>
      <c r="Z21" s="393">
        <f>'Пр. 1 к пп7'!R13</f>
        <v>0</v>
      </c>
      <c r="AA21" s="343"/>
      <c r="AB21" s="393" t="str">
        <f>'Пр. 1 к пп7'!S13</f>
        <v>не менее 68</v>
      </c>
      <c r="AC21" s="343"/>
      <c r="AD21" s="393">
        <f>'Пр. 1 к пп7'!T13</f>
        <v>0</v>
      </c>
      <c r="AE21" s="343"/>
    </row>
    <row r="22" spans="1:33" ht="147" customHeight="1" x14ac:dyDescent="0.3">
      <c r="A22" s="358" t="str">
        <f>'Пр. 1 к пп7'!C14</f>
        <v>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v>
      </c>
      <c r="B22" s="359"/>
      <c r="C22" s="176">
        <f>'Пр. 1 к пп7'!F14</f>
        <v>36</v>
      </c>
      <c r="D22" s="449" t="str">
        <f>'Пр. 1 к пп7'!G14</f>
        <v>не менее 25</v>
      </c>
      <c r="E22" s="450"/>
      <c r="F22" s="449" t="str">
        <f>'Пр. 1 к пп7'!H14</f>
        <v>не менее 25</v>
      </c>
      <c r="G22" s="450"/>
      <c r="H22" s="449" t="str">
        <f>'Пр. 1 к пп7'!I14</f>
        <v>не менее 25</v>
      </c>
      <c r="I22" s="450"/>
      <c r="J22" s="393" t="str">
        <f>'Пр. 1 к пп7'!J14</f>
        <v>не менее 25</v>
      </c>
      <c r="K22" s="343"/>
      <c r="L22" s="393" t="str">
        <f>'Пр. 1 к пп7'!K14</f>
        <v>не менее 25</v>
      </c>
      <c r="M22" s="343"/>
      <c r="N22" s="393" t="str">
        <f>'Пр. 1 к пп7'!L14</f>
        <v>не менее 25</v>
      </c>
      <c r="O22" s="343"/>
      <c r="P22" s="393" t="str">
        <f>'Пр. 1 к пп7'!M14</f>
        <v>не менее 25</v>
      </c>
      <c r="Q22" s="343"/>
      <c r="R22" s="393">
        <f>'Пр. 1 к пп7'!N14</f>
        <v>0</v>
      </c>
      <c r="S22" s="343"/>
      <c r="T22" s="393" t="str">
        <f>'Пр. 1 к пп7'!O14</f>
        <v>не менее 25</v>
      </c>
      <c r="U22" s="343"/>
      <c r="V22" s="393">
        <f>'Пр. 1 к пп7'!P14</f>
        <v>0</v>
      </c>
      <c r="W22" s="343"/>
      <c r="X22" s="393" t="str">
        <f>'Пр. 1 к пп7'!Q14</f>
        <v>не менее 25</v>
      </c>
      <c r="Y22" s="343"/>
      <c r="Z22" s="393">
        <f>'Пр. 1 к пп7'!R14</f>
        <v>0</v>
      </c>
      <c r="AA22" s="343"/>
      <c r="AB22" s="393" t="str">
        <f>'Пр. 1 к пп7'!S14</f>
        <v>не менее 25</v>
      </c>
      <c r="AC22" s="343"/>
      <c r="AD22" s="393">
        <f>'Пр. 1 к пп7'!T14</f>
        <v>0</v>
      </c>
      <c r="AE22" s="343"/>
    </row>
    <row r="23" spans="1:33" ht="15.75" customHeight="1" x14ac:dyDescent="0.3">
      <c r="A23" s="326" t="s">
        <v>147</v>
      </c>
      <c r="B23" s="326"/>
      <c r="C23" s="326" t="s">
        <v>34</v>
      </c>
      <c r="D23" s="326"/>
      <c r="E23" s="326"/>
      <c r="F23" s="326"/>
      <c r="G23" s="326"/>
      <c r="H23" s="407" t="s">
        <v>35</v>
      </c>
      <c r="I23" s="407"/>
      <c r="J23" s="407"/>
      <c r="K23" s="407"/>
      <c r="L23" s="407"/>
      <c r="M23" s="407"/>
      <c r="N23" s="407" t="s">
        <v>36</v>
      </c>
      <c r="O23" s="407"/>
      <c r="P23" s="407"/>
      <c r="Q23" s="407"/>
      <c r="R23" s="407" t="s">
        <v>37</v>
      </c>
      <c r="S23" s="407"/>
      <c r="T23" s="407"/>
      <c r="U23" s="407"/>
      <c r="V23" s="407" t="s">
        <v>38</v>
      </c>
      <c r="W23" s="407"/>
      <c r="X23" s="407"/>
      <c r="Y23" s="407"/>
      <c r="Z23" s="407"/>
      <c r="AA23" s="407"/>
      <c r="AB23" s="407" t="s">
        <v>208</v>
      </c>
      <c r="AC23" s="407"/>
      <c r="AD23" s="407"/>
      <c r="AE23" s="407"/>
    </row>
    <row r="24" spans="1:33" ht="15.75" customHeight="1" x14ac:dyDescent="0.3">
      <c r="A24" s="326"/>
      <c r="B24" s="326"/>
      <c r="C24" s="326"/>
      <c r="D24" s="326"/>
      <c r="E24" s="326"/>
      <c r="F24" s="326"/>
      <c r="G24" s="326"/>
      <c r="H24" s="407" t="s">
        <v>39</v>
      </c>
      <c r="I24" s="407"/>
      <c r="J24" s="407"/>
      <c r="K24" s="407" t="s">
        <v>40</v>
      </c>
      <c r="L24" s="407"/>
      <c r="M24" s="407"/>
      <c r="N24" s="407" t="s">
        <v>39</v>
      </c>
      <c r="O24" s="407"/>
      <c r="P24" s="407" t="s">
        <v>40</v>
      </c>
      <c r="Q24" s="407"/>
      <c r="R24" s="407" t="s">
        <v>39</v>
      </c>
      <c r="S24" s="407"/>
      <c r="T24" s="407" t="s">
        <v>40</v>
      </c>
      <c r="U24" s="407"/>
      <c r="V24" s="407" t="s">
        <v>39</v>
      </c>
      <c r="W24" s="407"/>
      <c r="X24" s="407"/>
      <c r="Y24" s="407" t="s">
        <v>40</v>
      </c>
      <c r="Z24" s="407"/>
      <c r="AA24" s="407"/>
      <c r="AB24" s="407" t="s">
        <v>39</v>
      </c>
      <c r="AC24" s="407"/>
      <c r="AD24" s="407" t="s">
        <v>109</v>
      </c>
      <c r="AE24" s="407"/>
    </row>
    <row r="25" spans="1:33" ht="15.75" customHeight="1" x14ac:dyDescent="0.3">
      <c r="A25" s="326"/>
      <c r="B25" s="326"/>
      <c r="C25" s="306" t="s">
        <v>22</v>
      </c>
      <c r="D25" s="306"/>
      <c r="E25" s="306"/>
      <c r="F25" s="306"/>
      <c r="G25" s="306"/>
      <c r="H25" s="455">
        <f>'Пр. 2 к пп.7'!G55</f>
        <v>752912.20000000007</v>
      </c>
      <c r="I25" s="455"/>
      <c r="J25" s="455"/>
      <c r="K25" s="455">
        <f>'Пр. 2 к пп.7'!H55</f>
        <v>583387.4</v>
      </c>
      <c r="L25" s="455"/>
      <c r="M25" s="455"/>
      <c r="N25" s="455">
        <f>'Пр. 2 к пп.7'!I55</f>
        <v>542492</v>
      </c>
      <c r="O25" s="455"/>
      <c r="P25" s="455">
        <f>'Пр. 2 к пп.7'!J55</f>
        <v>537042</v>
      </c>
      <c r="Q25" s="455"/>
      <c r="R25" s="455">
        <f>'Пр. 2 к пп.7'!K55</f>
        <v>0</v>
      </c>
      <c r="S25" s="455"/>
      <c r="T25" s="455">
        <f>'Пр. 2 к пп.7'!L55</f>
        <v>0</v>
      </c>
      <c r="U25" s="455"/>
      <c r="V25" s="455">
        <f>'Пр. 2 к пп.7'!M55</f>
        <v>174047.9</v>
      </c>
      <c r="W25" s="455"/>
      <c r="X25" s="455"/>
      <c r="Y25" s="455">
        <f>'Пр. 2 к пп.7'!N55</f>
        <v>9973.1</v>
      </c>
      <c r="Z25" s="455"/>
      <c r="AA25" s="455"/>
      <c r="AB25" s="455">
        <f>'Пр. 2 к пп.7'!O55</f>
        <v>36372.300000000003</v>
      </c>
      <c r="AC25" s="455"/>
      <c r="AD25" s="455">
        <f>'Пр. 2 к пп.7'!P55</f>
        <v>36372.300000000003</v>
      </c>
      <c r="AE25" s="455"/>
    </row>
    <row r="26" spans="1:33" ht="15.75" customHeight="1" x14ac:dyDescent="0.3">
      <c r="A26" s="326"/>
      <c r="B26" s="326"/>
      <c r="C26" s="306" t="s">
        <v>23</v>
      </c>
      <c r="D26" s="306"/>
      <c r="E26" s="306"/>
      <c r="F26" s="306"/>
      <c r="G26" s="306"/>
      <c r="H26" s="455">
        <f>'Пр. 2 к пп.7'!G56</f>
        <v>747650.8</v>
      </c>
      <c r="I26" s="455"/>
      <c r="J26" s="455"/>
      <c r="K26" s="455">
        <f>'Пр. 2 к пп.7'!H56</f>
        <v>545503.69999999995</v>
      </c>
      <c r="L26" s="455"/>
      <c r="M26" s="455"/>
      <c r="N26" s="455">
        <f>'Пр. 2 к пп.7'!I56</f>
        <v>537230.6</v>
      </c>
      <c r="O26" s="455"/>
      <c r="P26" s="455">
        <f>'Пр. 2 к пп.7'!J56</f>
        <v>535530.6</v>
      </c>
      <c r="Q26" s="455"/>
      <c r="R26" s="455">
        <f>'Пр. 2 к пп.7'!K56</f>
        <v>0</v>
      </c>
      <c r="S26" s="455"/>
      <c r="T26" s="455">
        <f>'Пр. 2 к пп.7'!L56</f>
        <v>0</v>
      </c>
      <c r="U26" s="455"/>
      <c r="V26" s="455">
        <f>'Пр. 2 к пп.7'!M56</f>
        <v>174047.9</v>
      </c>
      <c r="W26" s="455"/>
      <c r="X26" s="455"/>
      <c r="Y26" s="455">
        <f>'Пр. 2 к пп.7'!N56</f>
        <v>9973.1</v>
      </c>
      <c r="Z26" s="455"/>
      <c r="AA26" s="455"/>
      <c r="AB26" s="455">
        <f>'Пр. 2 к пп.7'!O56</f>
        <v>36372.300000000003</v>
      </c>
      <c r="AC26" s="455"/>
      <c r="AD26" s="455">
        <f>'Пр. 2 к пп.7'!P56</f>
        <v>0</v>
      </c>
      <c r="AE26" s="455"/>
    </row>
    <row r="27" spans="1:33" ht="15.75" customHeight="1" x14ac:dyDescent="0.3">
      <c r="A27" s="326"/>
      <c r="B27" s="326"/>
      <c r="C27" s="306" t="s">
        <v>24</v>
      </c>
      <c r="D27" s="306"/>
      <c r="E27" s="306"/>
      <c r="F27" s="306"/>
      <c r="G27" s="306"/>
      <c r="H27" s="455">
        <f>'Пр. 2 к пп.7'!G57</f>
        <v>747650.8</v>
      </c>
      <c r="I27" s="455"/>
      <c r="J27" s="455"/>
      <c r="K27" s="455">
        <f>'Пр. 2 к пп.7'!H57</f>
        <v>535530.6</v>
      </c>
      <c r="L27" s="455"/>
      <c r="M27" s="455"/>
      <c r="N27" s="455">
        <f>'Пр. 2 к пп.7'!I57</f>
        <v>537230.6</v>
      </c>
      <c r="O27" s="455"/>
      <c r="P27" s="455">
        <f>'Пр. 2 к пп.7'!J57</f>
        <v>535530.6</v>
      </c>
      <c r="Q27" s="455"/>
      <c r="R27" s="455">
        <f>'Пр. 2 к пп.7'!K57</f>
        <v>0</v>
      </c>
      <c r="S27" s="455"/>
      <c r="T27" s="455">
        <f>'Пр. 2 к пп.7'!L57</f>
        <v>0</v>
      </c>
      <c r="U27" s="455"/>
      <c r="V27" s="455">
        <f>'Пр. 2 к пп.7'!M57</f>
        <v>174047.9</v>
      </c>
      <c r="W27" s="455"/>
      <c r="X27" s="455"/>
      <c r="Y27" s="455">
        <f>'Пр. 2 к пп.7'!N57</f>
        <v>0</v>
      </c>
      <c r="Z27" s="455"/>
      <c r="AA27" s="455"/>
      <c r="AB27" s="455">
        <f>'Пр. 2 к пп.7'!O57</f>
        <v>36372.300000000003</v>
      </c>
      <c r="AC27" s="455"/>
      <c r="AD27" s="455">
        <f>'Пр. 2 к пп.7'!P57</f>
        <v>0</v>
      </c>
      <c r="AE27" s="455"/>
    </row>
    <row r="28" spans="1:33" ht="15.75" customHeight="1" x14ac:dyDescent="0.3">
      <c r="A28" s="326"/>
      <c r="B28" s="326"/>
      <c r="C28" s="306" t="s">
        <v>25</v>
      </c>
      <c r="D28" s="306"/>
      <c r="E28" s="306"/>
      <c r="F28" s="306"/>
      <c r="G28" s="306"/>
      <c r="H28" s="455">
        <f>'Пр. 2 к пп.7'!G58</f>
        <v>713147.60000000009</v>
      </c>
      <c r="I28" s="455"/>
      <c r="J28" s="455"/>
      <c r="K28" s="455">
        <f>'Пр. 2 к пп.7'!H58</f>
        <v>449000</v>
      </c>
      <c r="L28" s="455"/>
      <c r="M28" s="455"/>
      <c r="N28" s="455">
        <f>'Пр. 2 к пп.7'!I58</f>
        <v>502727.4</v>
      </c>
      <c r="O28" s="455"/>
      <c r="P28" s="455">
        <f>'Пр. 2 к пп.7'!J58</f>
        <v>449000</v>
      </c>
      <c r="Q28" s="455"/>
      <c r="R28" s="455">
        <f>'Пр. 2 к пп.7'!K58</f>
        <v>0</v>
      </c>
      <c r="S28" s="455"/>
      <c r="T28" s="455">
        <f>'Пр. 2 к пп.7'!L58</f>
        <v>0</v>
      </c>
      <c r="U28" s="455"/>
      <c r="V28" s="455">
        <f>'Пр. 2 к пп.7'!M58</f>
        <v>174047.9</v>
      </c>
      <c r="W28" s="455"/>
      <c r="X28" s="455"/>
      <c r="Y28" s="455">
        <f>'Пр. 2 к пп.7'!N58</f>
        <v>0</v>
      </c>
      <c r="Z28" s="455"/>
      <c r="AA28" s="455"/>
      <c r="AB28" s="455">
        <f>'Пр. 2 к пп.7'!O58</f>
        <v>36372.300000000003</v>
      </c>
      <c r="AC28" s="455"/>
      <c r="AD28" s="455">
        <f>'Пр. 2 к пп.7'!P58</f>
        <v>0</v>
      </c>
      <c r="AE28" s="455"/>
      <c r="AG28" s="12"/>
    </row>
    <row r="29" spans="1:33" ht="15.75" customHeight="1" x14ac:dyDescent="0.3">
      <c r="A29" s="326"/>
      <c r="B29" s="326"/>
      <c r="C29" s="306" t="s">
        <v>26</v>
      </c>
      <c r="D29" s="306"/>
      <c r="E29" s="306"/>
      <c r="F29" s="306"/>
      <c r="G29" s="306"/>
      <c r="H29" s="455">
        <f>'Пр. 2 к пп.7'!G59</f>
        <v>713147.60000000009</v>
      </c>
      <c r="I29" s="455"/>
      <c r="J29" s="455"/>
      <c r="K29" s="455">
        <f>'Пр. 2 к пп.7'!H59</f>
        <v>449000</v>
      </c>
      <c r="L29" s="455"/>
      <c r="M29" s="455"/>
      <c r="N29" s="455">
        <f>'Пр. 2 к пп.7'!I59</f>
        <v>502727.4</v>
      </c>
      <c r="O29" s="455"/>
      <c r="P29" s="455">
        <f>'Пр. 2 к пп.7'!J59</f>
        <v>449000</v>
      </c>
      <c r="Q29" s="455"/>
      <c r="R29" s="455">
        <f>'Пр. 2 к пп.7'!K59</f>
        <v>0</v>
      </c>
      <c r="S29" s="455"/>
      <c r="T29" s="455">
        <f>'Пр. 2 к пп.7'!L59</f>
        <v>0</v>
      </c>
      <c r="U29" s="455"/>
      <c r="V29" s="455">
        <f>'Пр. 2 к пп.7'!M59</f>
        <v>174047.9</v>
      </c>
      <c r="W29" s="455"/>
      <c r="X29" s="455"/>
      <c r="Y29" s="455">
        <f>'Пр. 2 к пп.7'!N59</f>
        <v>0</v>
      </c>
      <c r="Z29" s="455"/>
      <c r="AA29" s="455"/>
      <c r="AB29" s="455">
        <f>'Пр. 2 к пп.7'!O59</f>
        <v>36372.300000000003</v>
      </c>
      <c r="AC29" s="455"/>
      <c r="AD29" s="455">
        <f>'Пр. 2 к пп.7'!P59</f>
        <v>0</v>
      </c>
      <c r="AE29" s="455"/>
      <c r="AG29" s="12"/>
    </row>
    <row r="30" spans="1:33" ht="15.75" customHeight="1" x14ac:dyDescent="0.3">
      <c r="A30" s="326"/>
      <c r="B30" s="326"/>
      <c r="C30" s="306" t="s">
        <v>41</v>
      </c>
      <c r="D30" s="306"/>
      <c r="E30" s="306"/>
      <c r="F30" s="306"/>
      <c r="G30" s="306"/>
      <c r="H30" s="455">
        <f>'Пр. 2 к пп.7'!G60</f>
        <v>713147.60000000009</v>
      </c>
      <c r="I30" s="455"/>
      <c r="J30" s="455"/>
      <c r="K30" s="455">
        <f>'Пр. 2 к пп.7'!H60</f>
        <v>0</v>
      </c>
      <c r="L30" s="455"/>
      <c r="M30" s="455"/>
      <c r="N30" s="455">
        <f>'Пр. 2 к пп.7'!I60</f>
        <v>502727.4</v>
      </c>
      <c r="O30" s="455"/>
      <c r="P30" s="455">
        <f>'Пр. 2 к пп.7'!J60</f>
        <v>0</v>
      </c>
      <c r="Q30" s="455"/>
      <c r="R30" s="455">
        <f>'Пр. 2 к пп.7'!K60</f>
        <v>0</v>
      </c>
      <c r="S30" s="455"/>
      <c r="T30" s="455">
        <f>'Пр. 2 к пп.7'!L60</f>
        <v>0</v>
      </c>
      <c r="U30" s="455"/>
      <c r="V30" s="455">
        <f>'Пр. 2 к пп.7'!M60</f>
        <v>174047.9</v>
      </c>
      <c r="W30" s="455"/>
      <c r="X30" s="455"/>
      <c r="Y30" s="455">
        <f>'Пр. 2 к пп.7'!N60</f>
        <v>0</v>
      </c>
      <c r="Z30" s="455"/>
      <c r="AA30" s="455"/>
      <c r="AB30" s="455">
        <f>'Пр. 2 к пп.7'!O60</f>
        <v>36372.300000000003</v>
      </c>
      <c r="AC30" s="455"/>
      <c r="AD30" s="455">
        <f>'Пр. 2 к пп.7'!P60</f>
        <v>0</v>
      </c>
      <c r="AE30" s="455"/>
      <c r="AG30" s="12"/>
    </row>
    <row r="31" spans="1:33" ht="15.75" customHeight="1" x14ac:dyDescent="0.3">
      <c r="A31" s="326"/>
      <c r="B31" s="326"/>
      <c r="C31" s="306" t="s">
        <v>28</v>
      </c>
      <c r="D31" s="306"/>
      <c r="E31" s="306"/>
      <c r="F31" s="306"/>
      <c r="G31" s="306"/>
      <c r="H31" s="455">
        <f>'Пр. 2 к пп.7'!G61</f>
        <v>713147.60000000009</v>
      </c>
      <c r="I31" s="455"/>
      <c r="J31" s="455"/>
      <c r="K31" s="455">
        <f>'Пр. 2 к пп.7'!H61</f>
        <v>0</v>
      </c>
      <c r="L31" s="455"/>
      <c r="M31" s="455"/>
      <c r="N31" s="455">
        <f>'Пр. 2 к пп.7'!I61</f>
        <v>502727.4</v>
      </c>
      <c r="O31" s="455"/>
      <c r="P31" s="455">
        <f>'Пр. 2 к пп.7'!J61</f>
        <v>0</v>
      </c>
      <c r="Q31" s="455"/>
      <c r="R31" s="455">
        <f>'Пр. 2 к пп.7'!K61</f>
        <v>0</v>
      </c>
      <c r="S31" s="455"/>
      <c r="T31" s="455">
        <f>'Пр. 2 к пп.7'!L61</f>
        <v>0</v>
      </c>
      <c r="U31" s="455"/>
      <c r="V31" s="455">
        <f>'Пр. 2 к пп.7'!M61</f>
        <v>174047.9</v>
      </c>
      <c r="W31" s="455"/>
      <c r="X31" s="455"/>
      <c r="Y31" s="455">
        <f>'Пр. 2 к пп.7'!N61</f>
        <v>0</v>
      </c>
      <c r="Z31" s="455"/>
      <c r="AA31" s="455"/>
      <c r="AB31" s="455">
        <f>'Пр. 2 к пп.7'!O61</f>
        <v>36372.300000000003</v>
      </c>
      <c r="AC31" s="455"/>
      <c r="AD31" s="455">
        <f>'Пр. 2 к пп.7'!P61</f>
        <v>0</v>
      </c>
      <c r="AE31" s="455"/>
    </row>
    <row r="32" spans="1:33" ht="15.6" x14ac:dyDescent="0.3">
      <c r="A32" s="326"/>
      <c r="B32" s="326"/>
      <c r="C32" s="306" t="s">
        <v>42</v>
      </c>
      <c r="D32" s="306"/>
      <c r="E32" s="306"/>
      <c r="F32" s="306"/>
      <c r="G32" s="306"/>
      <c r="H32" s="455">
        <f>SUM(H25:J31)</f>
        <v>5100804.1999999993</v>
      </c>
      <c r="I32" s="455"/>
      <c r="J32" s="455"/>
      <c r="K32" s="455">
        <f>SUM(K25:M31)</f>
        <v>2562421.7000000002</v>
      </c>
      <c r="L32" s="455"/>
      <c r="M32" s="455"/>
      <c r="N32" s="455">
        <f>SUM(N25:O31)</f>
        <v>3627862.8</v>
      </c>
      <c r="O32" s="455"/>
      <c r="P32" s="455">
        <f>SUM(P25:Q31)</f>
        <v>2506103.2000000002</v>
      </c>
      <c r="Q32" s="455"/>
      <c r="R32" s="455">
        <f>SUM(R25:S31)</f>
        <v>0</v>
      </c>
      <c r="S32" s="455"/>
      <c r="T32" s="455">
        <f>SUM(T25:U31)</f>
        <v>0</v>
      </c>
      <c r="U32" s="455"/>
      <c r="V32" s="455">
        <f>SUM(V25:X31)</f>
        <v>1218335.3</v>
      </c>
      <c r="W32" s="455">
        <v>0</v>
      </c>
      <c r="X32" s="455"/>
      <c r="Y32" s="455">
        <f>SUM(Y25:AA31)</f>
        <v>19946.2</v>
      </c>
      <c r="Z32" s="455">
        <v>1</v>
      </c>
      <c r="AA32" s="455"/>
      <c r="AB32" s="455">
        <f>SUM(AB25:AC31)</f>
        <v>254606.09999999998</v>
      </c>
      <c r="AC32" s="455">
        <v>0</v>
      </c>
      <c r="AD32" s="455">
        <f>SUM(AD25:AE31)</f>
        <v>36372.300000000003</v>
      </c>
      <c r="AE32" s="455">
        <v>1</v>
      </c>
    </row>
    <row r="33" spans="1:32" ht="15.6" x14ac:dyDescent="0.3">
      <c r="A33" s="326" t="s">
        <v>148</v>
      </c>
      <c r="B33" s="326"/>
      <c r="C33" s="583" t="s">
        <v>265</v>
      </c>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row>
    <row r="34" spans="1:32" ht="73.5" customHeight="1" x14ac:dyDescent="0.3">
      <c r="A34" s="326" t="s">
        <v>741</v>
      </c>
      <c r="B34" s="326"/>
      <c r="C34" s="316" t="s">
        <v>409</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row>
    <row r="35" spans="1:32" ht="54" customHeight="1" x14ac:dyDescent="0.3">
      <c r="A35" s="329" t="s">
        <v>150</v>
      </c>
      <c r="B35" s="343"/>
      <c r="C35" s="584"/>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row>
    <row r="36" spans="1:32" ht="31.5" customHeight="1" x14ac:dyDescent="0.3">
      <c r="A36" s="329" t="s">
        <v>151</v>
      </c>
      <c r="B36" s="343"/>
      <c r="C36" s="589" t="s">
        <v>7</v>
      </c>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row>
    <row r="37" spans="1:32" ht="45.75" customHeight="1" x14ac:dyDescent="0.3">
      <c r="A37" s="329" t="s">
        <v>152</v>
      </c>
      <c r="B37" s="343"/>
      <c r="C37" s="589" t="s">
        <v>7</v>
      </c>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row>
    <row r="38" spans="1:32" ht="162" customHeight="1" x14ac:dyDescent="0.3">
      <c r="A38" s="339" t="s">
        <v>652</v>
      </c>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row>
    <row r="39" spans="1:32" ht="207.75" customHeight="1" x14ac:dyDescent="0.3">
      <c r="A39" s="339" t="s">
        <v>380</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114"/>
    </row>
    <row r="40" spans="1:32" ht="15.6" x14ac:dyDescent="0.3">
      <c r="A40" s="310" t="s">
        <v>303</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row>
    <row r="41" spans="1:32" ht="15.75" customHeight="1" x14ac:dyDescent="0.3">
      <c r="A41" s="254"/>
      <c r="B41" s="254"/>
      <c r="C41" s="254"/>
      <c r="D41" s="316" t="s">
        <v>131</v>
      </c>
      <c r="E41" s="326" t="s">
        <v>304</v>
      </c>
      <c r="F41" s="326"/>
      <c r="G41" s="326"/>
      <c r="H41" s="326"/>
      <c r="I41" s="326"/>
      <c r="J41" s="326"/>
      <c r="K41" s="326"/>
      <c r="L41" s="329" t="s">
        <v>305</v>
      </c>
      <c r="M41" s="342"/>
      <c r="N41" s="342"/>
      <c r="O41" s="342"/>
      <c r="P41" s="342"/>
      <c r="Q41" s="342"/>
      <c r="R41" s="342"/>
      <c r="S41" s="342"/>
      <c r="T41" s="342"/>
      <c r="U41" s="342"/>
      <c r="V41" s="342"/>
      <c r="W41" s="343"/>
      <c r="X41" s="220"/>
      <c r="Y41" s="220"/>
      <c r="Z41" s="220"/>
      <c r="AA41" s="254"/>
      <c r="AB41" s="254"/>
      <c r="AC41" s="254"/>
      <c r="AD41" s="254"/>
      <c r="AE41" s="254"/>
    </row>
    <row r="42" spans="1:32" ht="15.75" customHeight="1" x14ac:dyDescent="0.3">
      <c r="A42" s="254"/>
      <c r="B42" s="254"/>
      <c r="C42" s="254"/>
      <c r="D42" s="316"/>
      <c r="E42" s="326"/>
      <c r="F42" s="326"/>
      <c r="G42" s="326"/>
      <c r="H42" s="326"/>
      <c r="I42" s="326"/>
      <c r="J42" s="326"/>
      <c r="K42" s="326"/>
      <c r="L42" s="306" t="s">
        <v>306</v>
      </c>
      <c r="M42" s="306"/>
      <c r="N42" s="306"/>
      <c r="O42" s="306" t="s">
        <v>307</v>
      </c>
      <c r="P42" s="306"/>
      <c r="Q42" s="306"/>
      <c r="R42" s="306" t="s">
        <v>308</v>
      </c>
      <c r="S42" s="306"/>
      <c r="T42" s="306"/>
      <c r="U42" s="306" t="s">
        <v>309</v>
      </c>
      <c r="V42" s="306"/>
      <c r="W42" s="306"/>
      <c r="X42" s="170"/>
      <c r="Y42" s="254"/>
      <c r="Z42" s="254"/>
      <c r="AA42" s="254"/>
      <c r="AB42" s="254"/>
      <c r="AC42" s="254"/>
      <c r="AD42" s="254"/>
      <c r="AE42" s="254"/>
    </row>
    <row r="43" spans="1:32" ht="15.6" x14ac:dyDescent="0.3">
      <c r="A43" s="254"/>
      <c r="B43" s="254"/>
      <c r="C43" s="254"/>
      <c r="D43" s="172" t="s">
        <v>136</v>
      </c>
      <c r="E43" s="349" t="s">
        <v>310</v>
      </c>
      <c r="F43" s="349"/>
      <c r="G43" s="349"/>
      <c r="H43" s="349"/>
      <c r="I43" s="349"/>
      <c r="J43" s="349"/>
      <c r="K43" s="349"/>
      <c r="L43" s="527">
        <v>2422</v>
      </c>
      <c r="M43" s="527"/>
      <c r="N43" s="527"/>
      <c r="O43" s="527">
        <v>2340</v>
      </c>
      <c r="P43" s="527"/>
      <c r="Q43" s="527"/>
      <c r="R43" s="393">
        <v>3507</v>
      </c>
      <c r="S43" s="454"/>
      <c r="T43" s="394"/>
      <c r="U43" s="527">
        <v>6421</v>
      </c>
      <c r="V43" s="527"/>
      <c r="W43" s="527"/>
      <c r="X43" s="254"/>
      <c r="Y43" s="254"/>
      <c r="Z43" s="254"/>
      <c r="AA43" s="254"/>
      <c r="AB43" s="254"/>
      <c r="AC43" s="254"/>
      <c r="AD43" s="254"/>
      <c r="AE43" s="254"/>
    </row>
    <row r="44" spans="1:32" ht="15.6" x14ac:dyDescent="0.3">
      <c r="A44" s="254"/>
      <c r="B44" s="254"/>
      <c r="C44" s="254"/>
      <c r="D44" s="172" t="s">
        <v>137</v>
      </c>
      <c r="E44" s="349" t="s">
        <v>311</v>
      </c>
      <c r="F44" s="349"/>
      <c r="G44" s="349"/>
      <c r="H44" s="349"/>
      <c r="I44" s="349"/>
      <c r="J44" s="349"/>
      <c r="K44" s="349"/>
      <c r="L44" s="527">
        <v>16</v>
      </c>
      <c r="M44" s="527"/>
      <c r="N44" s="527"/>
      <c r="O44" s="527">
        <v>129</v>
      </c>
      <c r="P44" s="527"/>
      <c r="Q44" s="527"/>
      <c r="R44" s="393">
        <v>15</v>
      </c>
      <c r="S44" s="454"/>
      <c r="T44" s="394"/>
      <c r="U44" s="527">
        <v>0</v>
      </c>
      <c r="V44" s="527"/>
      <c r="W44" s="527"/>
      <c r="X44" s="254"/>
      <c r="Y44" s="254"/>
      <c r="Z44" s="254"/>
      <c r="AA44" s="254"/>
      <c r="AB44" s="254"/>
      <c r="AC44" s="254"/>
      <c r="AD44" s="254"/>
      <c r="AE44" s="254"/>
    </row>
    <row r="45" spans="1:32" ht="15.6" x14ac:dyDescent="0.3">
      <c r="A45" s="254"/>
      <c r="B45" s="254"/>
      <c r="C45" s="254"/>
      <c r="D45" s="172" t="s">
        <v>312</v>
      </c>
      <c r="E45" s="349" t="s">
        <v>313</v>
      </c>
      <c r="F45" s="349"/>
      <c r="G45" s="349"/>
      <c r="H45" s="349"/>
      <c r="I45" s="349"/>
      <c r="J45" s="349"/>
      <c r="K45" s="349"/>
      <c r="L45" s="527">
        <v>1679</v>
      </c>
      <c r="M45" s="527"/>
      <c r="N45" s="527"/>
      <c r="O45" s="527">
        <v>1573</v>
      </c>
      <c r="P45" s="527"/>
      <c r="Q45" s="527"/>
      <c r="R45" s="393">
        <v>2012</v>
      </c>
      <c r="S45" s="454"/>
      <c r="T45" s="394"/>
      <c r="U45" s="527">
        <v>3434</v>
      </c>
      <c r="V45" s="527"/>
      <c r="W45" s="527"/>
      <c r="X45" s="254"/>
      <c r="Y45" s="254"/>
      <c r="Z45" s="254"/>
      <c r="AA45" s="254"/>
      <c r="AB45" s="254"/>
      <c r="AC45" s="254"/>
      <c r="AD45" s="254"/>
      <c r="AE45" s="254"/>
    </row>
    <row r="46" spans="1:32" ht="15.6" x14ac:dyDescent="0.3">
      <c r="A46" s="254"/>
      <c r="B46" s="254"/>
      <c r="C46" s="254"/>
      <c r="D46" s="172" t="s">
        <v>314</v>
      </c>
      <c r="E46" s="349" t="s">
        <v>315</v>
      </c>
      <c r="F46" s="349"/>
      <c r="G46" s="349"/>
      <c r="H46" s="349"/>
      <c r="I46" s="349"/>
      <c r="J46" s="349"/>
      <c r="K46" s="349"/>
      <c r="L46" s="527">
        <v>2422</v>
      </c>
      <c r="M46" s="527"/>
      <c r="N46" s="527"/>
      <c r="O46" s="527">
        <v>2707</v>
      </c>
      <c r="P46" s="527"/>
      <c r="Q46" s="527"/>
      <c r="R46" s="393">
        <v>2943</v>
      </c>
      <c r="S46" s="454"/>
      <c r="T46" s="394"/>
      <c r="U46" s="527">
        <v>4101</v>
      </c>
      <c r="V46" s="527"/>
      <c r="W46" s="527"/>
      <c r="X46" s="254"/>
      <c r="Y46" s="254"/>
      <c r="Z46" s="254"/>
      <c r="AA46" s="254"/>
      <c r="AB46" s="254"/>
      <c r="AC46" s="254"/>
      <c r="AD46" s="254"/>
      <c r="AE46" s="254"/>
    </row>
    <row r="47" spans="1:32" ht="15.6" x14ac:dyDescent="0.3">
      <c r="A47" s="254"/>
      <c r="B47" s="254"/>
      <c r="C47" s="254"/>
      <c r="D47" s="172" t="s">
        <v>316</v>
      </c>
      <c r="E47" s="349" t="s">
        <v>317</v>
      </c>
      <c r="F47" s="349"/>
      <c r="G47" s="349"/>
      <c r="H47" s="349"/>
      <c r="I47" s="349"/>
      <c r="J47" s="349"/>
      <c r="K47" s="349"/>
      <c r="L47" s="527">
        <v>4141</v>
      </c>
      <c r="M47" s="527"/>
      <c r="N47" s="527"/>
      <c r="O47" s="527">
        <v>3373</v>
      </c>
      <c r="P47" s="527"/>
      <c r="Q47" s="527"/>
      <c r="R47" s="393">
        <v>3678</v>
      </c>
      <c r="S47" s="454"/>
      <c r="T47" s="394"/>
      <c r="U47" s="527">
        <v>3769</v>
      </c>
      <c r="V47" s="527"/>
      <c r="W47" s="527"/>
      <c r="X47" s="254"/>
      <c r="Y47" s="254"/>
      <c r="Z47" s="254"/>
      <c r="AA47" s="254"/>
      <c r="AB47" s="254"/>
      <c r="AC47" s="254"/>
      <c r="AD47" s="254"/>
      <c r="AE47" s="254"/>
    </row>
    <row r="48" spans="1:32" ht="15.6" x14ac:dyDescent="0.3">
      <c r="A48" s="254"/>
      <c r="B48" s="254"/>
      <c r="C48" s="254"/>
      <c r="D48" s="172" t="s">
        <v>318</v>
      </c>
      <c r="E48" s="349" t="s">
        <v>319</v>
      </c>
      <c r="F48" s="349"/>
      <c r="G48" s="349"/>
      <c r="H48" s="349"/>
      <c r="I48" s="349"/>
      <c r="J48" s="349"/>
      <c r="K48" s="349"/>
      <c r="L48" s="527">
        <v>18223</v>
      </c>
      <c r="M48" s="527"/>
      <c r="N48" s="527"/>
      <c r="O48" s="527">
        <v>17746</v>
      </c>
      <c r="P48" s="527"/>
      <c r="Q48" s="527"/>
      <c r="R48" s="393">
        <v>17935</v>
      </c>
      <c r="S48" s="454"/>
      <c r="T48" s="394"/>
      <c r="U48" s="527">
        <v>18375</v>
      </c>
      <c r="V48" s="527"/>
      <c r="W48" s="527"/>
      <c r="X48" s="254"/>
      <c r="Y48" s="254"/>
      <c r="Z48" s="254"/>
      <c r="AA48" s="254"/>
      <c r="AB48" s="254"/>
      <c r="AC48" s="254"/>
      <c r="AD48" s="254"/>
      <c r="AE48" s="254"/>
    </row>
    <row r="49" spans="1:31" ht="15.6" x14ac:dyDescent="0.3">
      <c r="A49" s="254"/>
      <c r="B49" s="254"/>
      <c r="C49" s="254"/>
      <c r="D49" s="172" t="s">
        <v>320</v>
      </c>
      <c r="E49" s="349" t="s">
        <v>321</v>
      </c>
      <c r="F49" s="349"/>
      <c r="G49" s="349"/>
      <c r="H49" s="349"/>
      <c r="I49" s="349"/>
      <c r="J49" s="349"/>
      <c r="K49" s="349"/>
      <c r="L49" s="527">
        <v>0</v>
      </c>
      <c r="M49" s="527"/>
      <c r="N49" s="527"/>
      <c r="O49" s="527">
        <v>716</v>
      </c>
      <c r="P49" s="527"/>
      <c r="Q49" s="527"/>
      <c r="R49" s="393">
        <v>0</v>
      </c>
      <c r="S49" s="454"/>
      <c r="T49" s="394"/>
      <c r="U49" s="527">
        <v>0</v>
      </c>
      <c r="V49" s="527"/>
      <c r="W49" s="527"/>
      <c r="X49" s="254"/>
      <c r="Y49" s="254"/>
      <c r="Z49" s="254"/>
      <c r="AA49" s="254"/>
      <c r="AB49" s="254"/>
      <c r="AC49" s="254"/>
      <c r="AD49" s="254"/>
      <c r="AE49" s="254"/>
    </row>
    <row r="50" spans="1:31" ht="15.6" x14ac:dyDescent="0.3">
      <c r="A50" s="254"/>
      <c r="B50" s="254"/>
      <c r="C50" s="254"/>
      <c r="D50" s="172" t="s">
        <v>322</v>
      </c>
      <c r="E50" s="349" t="s">
        <v>323</v>
      </c>
      <c r="F50" s="349"/>
      <c r="G50" s="349"/>
      <c r="H50" s="349"/>
      <c r="I50" s="349"/>
      <c r="J50" s="349"/>
      <c r="K50" s="349"/>
      <c r="L50" s="527">
        <v>17921</v>
      </c>
      <c r="M50" s="527"/>
      <c r="N50" s="527"/>
      <c r="O50" s="527">
        <v>15025</v>
      </c>
      <c r="P50" s="527"/>
      <c r="Q50" s="527"/>
      <c r="R50" s="393">
        <v>18582</v>
      </c>
      <c r="S50" s="454"/>
      <c r="T50" s="394"/>
      <c r="U50" s="527">
        <v>22376</v>
      </c>
      <c r="V50" s="527"/>
      <c r="W50" s="527"/>
      <c r="X50" s="254"/>
      <c r="Y50" s="254"/>
      <c r="Z50" s="254"/>
      <c r="AA50" s="254"/>
      <c r="AB50" s="254"/>
      <c r="AC50" s="254"/>
      <c r="AD50" s="254"/>
      <c r="AE50" s="254"/>
    </row>
    <row r="51" spans="1:31" ht="15.6" x14ac:dyDescent="0.3">
      <c r="A51" s="254"/>
      <c r="B51" s="254"/>
      <c r="C51" s="254"/>
      <c r="D51" s="172"/>
      <c r="E51" s="349" t="s">
        <v>324</v>
      </c>
      <c r="F51" s="349"/>
      <c r="G51" s="349"/>
      <c r="H51" s="349"/>
      <c r="I51" s="349"/>
      <c r="J51" s="349"/>
      <c r="K51" s="349"/>
      <c r="L51" s="527">
        <f>SUM(L43:L50)</f>
        <v>46824</v>
      </c>
      <c r="M51" s="527"/>
      <c r="N51" s="527"/>
      <c r="O51" s="527">
        <f>SUM(O43:O50)</f>
        <v>43609</v>
      </c>
      <c r="P51" s="527"/>
      <c r="Q51" s="527"/>
      <c r="R51" s="393">
        <f>SUM(R43:R50)</f>
        <v>48672</v>
      </c>
      <c r="S51" s="454"/>
      <c r="T51" s="394"/>
      <c r="U51" s="527">
        <f>SUM(U43:U50)</f>
        <v>58476</v>
      </c>
      <c r="V51" s="527"/>
      <c r="W51" s="527"/>
      <c r="X51" s="254"/>
      <c r="Y51" s="254"/>
      <c r="Z51" s="254"/>
      <c r="AA51" s="254"/>
      <c r="AB51" s="254"/>
      <c r="AC51" s="254"/>
      <c r="AD51" s="254"/>
      <c r="AE51" s="254"/>
    </row>
    <row r="52" spans="1:31" ht="408.75" customHeight="1" x14ac:dyDescent="0.3">
      <c r="A52" s="339" t="s">
        <v>653</v>
      </c>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row>
    <row r="53" spans="1:31" ht="279.75" customHeight="1" x14ac:dyDescent="0.3">
      <c r="A53" s="339"/>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row>
    <row r="54" spans="1:31" ht="61.5" customHeight="1" x14ac:dyDescent="0.3">
      <c r="A54" s="590" t="s">
        <v>678</v>
      </c>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2"/>
    </row>
    <row r="55" spans="1:31" ht="36.75" customHeight="1" x14ac:dyDescent="0.3">
      <c r="A55" s="256"/>
      <c r="B55" s="326" t="s">
        <v>679</v>
      </c>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256"/>
      <c r="AB55" s="256"/>
      <c r="AC55" s="256"/>
      <c r="AD55" s="256"/>
      <c r="AE55" s="256"/>
    </row>
    <row r="56" spans="1:31" ht="107.25" customHeight="1" x14ac:dyDescent="0.3">
      <c r="A56" s="256"/>
      <c r="B56" s="306" t="s">
        <v>619</v>
      </c>
      <c r="C56" s="326" t="s">
        <v>676</v>
      </c>
      <c r="D56" s="326"/>
      <c r="E56" s="326"/>
      <c r="F56" s="326" t="s">
        <v>677</v>
      </c>
      <c r="G56" s="326"/>
      <c r="H56" s="326"/>
      <c r="I56" s="326" t="s">
        <v>634</v>
      </c>
      <c r="J56" s="326"/>
      <c r="K56" s="326"/>
      <c r="L56" s="326" t="s">
        <v>621</v>
      </c>
      <c r="M56" s="326"/>
      <c r="N56" s="326"/>
      <c r="O56" s="326" t="s">
        <v>622</v>
      </c>
      <c r="P56" s="326"/>
      <c r="Q56" s="326"/>
      <c r="R56" s="326" t="s">
        <v>658</v>
      </c>
      <c r="S56" s="326"/>
      <c r="T56" s="326"/>
      <c r="U56" s="326" t="s">
        <v>623</v>
      </c>
      <c r="V56" s="326"/>
      <c r="W56" s="326"/>
      <c r="X56" s="326" t="s">
        <v>624</v>
      </c>
      <c r="Y56" s="326"/>
      <c r="Z56" s="326"/>
      <c r="AA56" s="256"/>
      <c r="AB56" s="256"/>
      <c r="AC56" s="256"/>
      <c r="AD56" s="256"/>
      <c r="AE56" s="256"/>
    </row>
    <row r="57" spans="1:31" ht="28.5" customHeight="1" x14ac:dyDescent="0.3">
      <c r="A57" s="256"/>
      <c r="B57" s="306"/>
      <c r="C57" s="194">
        <v>2020</v>
      </c>
      <c r="D57" s="194">
        <v>2021</v>
      </c>
      <c r="E57" s="194">
        <v>2022</v>
      </c>
      <c r="F57" s="194">
        <v>2020</v>
      </c>
      <c r="G57" s="194">
        <v>2021</v>
      </c>
      <c r="H57" s="194">
        <v>2022</v>
      </c>
      <c r="I57" s="194">
        <v>2020</v>
      </c>
      <c r="J57" s="194">
        <v>2021</v>
      </c>
      <c r="K57" s="194">
        <v>2022</v>
      </c>
      <c r="L57" s="194">
        <v>2020</v>
      </c>
      <c r="M57" s="194">
        <v>2021</v>
      </c>
      <c r="N57" s="194">
        <v>2022</v>
      </c>
      <c r="O57" s="194">
        <v>2020</v>
      </c>
      <c r="P57" s="194">
        <v>2021</v>
      </c>
      <c r="Q57" s="194">
        <v>2022</v>
      </c>
      <c r="R57" s="194">
        <v>2020</v>
      </c>
      <c r="S57" s="194">
        <v>2021</v>
      </c>
      <c r="T57" s="194">
        <v>2022</v>
      </c>
      <c r="U57" s="194">
        <v>2020</v>
      </c>
      <c r="V57" s="194">
        <v>2021</v>
      </c>
      <c r="W57" s="194">
        <v>2022</v>
      </c>
      <c r="X57" s="194">
        <v>2020</v>
      </c>
      <c r="Y57" s="194">
        <v>2021</v>
      </c>
      <c r="Z57" s="194">
        <v>2022</v>
      </c>
      <c r="AA57" s="256"/>
      <c r="AB57" s="256"/>
      <c r="AC57" s="256"/>
      <c r="AD57" s="256"/>
      <c r="AE57" s="256"/>
    </row>
    <row r="58" spans="1:31" ht="132" customHeight="1" x14ac:dyDescent="0.3">
      <c r="A58" s="256"/>
      <c r="B58" s="195" t="s">
        <v>361</v>
      </c>
      <c r="C58" s="146" t="s">
        <v>547</v>
      </c>
      <c r="D58" s="194"/>
      <c r="E58" s="194"/>
      <c r="F58" s="194">
        <v>75</v>
      </c>
      <c r="G58" s="194">
        <v>76</v>
      </c>
      <c r="H58" s="194">
        <v>78</v>
      </c>
      <c r="I58" s="194" t="s">
        <v>71</v>
      </c>
      <c r="J58" s="194" t="s">
        <v>71</v>
      </c>
      <c r="K58" s="194" t="s">
        <v>71</v>
      </c>
      <c r="L58" s="194">
        <v>45.6</v>
      </c>
      <c r="M58" s="194">
        <v>65.2</v>
      </c>
      <c r="N58" s="194">
        <v>75.400000000000006</v>
      </c>
      <c r="O58" s="194" t="s">
        <v>71</v>
      </c>
      <c r="P58" s="194">
        <v>77.900000000000006</v>
      </c>
      <c r="Q58" s="194" t="s">
        <v>71</v>
      </c>
      <c r="R58" s="194">
        <v>75</v>
      </c>
      <c r="S58" s="194">
        <v>76</v>
      </c>
      <c r="T58" s="194">
        <v>83</v>
      </c>
      <c r="U58" s="194" t="s">
        <v>71</v>
      </c>
      <c r="V58" s="194" t="s">
        <v>71</v>
      </c>
      <c r="W58" s="194" t="s">
        <v>71</v>
      </c>
      <c r="X58" s="194">
        <v>74</v>
      </c>
      <c r="Y58" s="194">
        <v>74.3</v>
      </c>
      <c r="Z58" s="194">
        <v>75</v>
      </c>
      <c r="AA58" s="256"/>
      <c r="AB58" s="256"/>
      <c r="AC58" s="256"/>
      <c r="AD58" s="256"/>
      <c r="AE58" s="256"/>
    </row>
    <row r="59" spans="1:31" ht="147" customHeight="1" x14ac:dyDescent="0.3">
      <c r="A59" s="256"/>
      <c r="B59" s="195" t="s">
        <v>372</v>
      </c>
      <c r="C59" s="194" t="s">
        <v>71</v>
      </c>
      <c r="D59" s="194" t="s">
        <v>71</v>
      </c>
      <c r="E59" s="194" t="s">
        <v>71</v>
      </c>
      <c r="F59" s="194" t="s">
        <v>71</v>
      </c>
      <c r="G59" s="194" t="s">
        <v>71</v>
      </c>
      <c r="H59" s="194" t="s">
        <v>71</v>
      </c>
      <c r="I59" s="257">
        <v>1</v>
      </c>
      <c r="J59" s="257">
        <v>1</v>
      </c>
      <c r="K59" s="257">
        <v>1</v>
      </c>
      <c r="L59" s="194" t="s">
        <v>71</v>
      </c>
      <c r="M59" s="194" t="s">
        <v>71</v>
      </c>
      <c r="N59" s="194" t="s">
        <v>71</v>
      </c>
      <c r="O59" s="194">
        <v>29455</v>
      </c>
      <c r="P59" s="194">
        <v>31634</v>
      </c>
      <c r="Q59" s="194">
        <v>34915</v>
      </c>
      <c r="R59" s="194">
        <v>25989</v>
      </c>
      <c r="S59" s="194" t="s">
        <v>71</v>
      </c>
      <c r="T59" s="194" t="s">
        <v>71</v>
      </c>
      <c r="U59" s="194" t="s">
        <v>71</v>
      </c>
      <c r="V59" s="194" t="s">
        <v>71</v>
      </c>
      <c r="W59" s="194" t="s">
        <v>71</v>
      </c>
      <c r="X59" s="194" t="s">
        <v>71</v>
      </c>
      <c r="Y59" s="194" t="s">
        <v>71</v>
      </c>
      <c r="Z59" s="194" t="s">
        <v>71</v>
      </c>
      <c r="AA59" s="256"/>
      <c r="AB59" s="256"/>
      <c r="AC59" s="256"/>
      <c r="AD59" s="256"/>
      <c r="AE59" s="256"/>
    </row>
    <row r="60" spans="1:31" ht="131.25" customHeight="1" x14ac:dyDescent="0.3">
      <c r="A60" s="256"/>
      <c r="B60" s="195" t="s">
        <v>373</v>
      </c>
      <c r="C60" s="194" t="s">
        <v>71</v>
      </c>
      <c r="D60" s="194" t="s">
        <v>71</v>
      </c>
      <c r="E60" s="194" t="s">
        <v>71</v>
      </c>
      <c r="F60" s="194" t="s">
        <v>71</v>
      </c>
      <c r="G60" s="194" t="s">
        <v>71</v>
      </c>
      <c r="H60" s="194" t="s">
        <v>71</v>
      </c>
      <c r="I60" s="194" t="s">
        <v>71</v>
      </c>
      <c r="J60" s="194" t="s">
        <v>71</v>
      </c>
      <c r="K60" s="194" t="s">
        <v>71</v>
      </c>
      <c r="L60" s="194" t="s">
        <v>71</v>
      </c>
      <c r="M60" s="194" t="s">
        <v>71</v>
      </c>
      <c r="N60" s="194" t="s">
        <v>71</v>
      </c>
      <c r="O60" s="194" t="s">
        <v>71</v>
      </c>
      <c r="P60" s="194" t="s">
        <v>71</v>
      </c>
      <c r="Q60" s="194" t="s">
        <v>71</v>
      </c>
      <c r="R60" s="194" t="s">
        <v>71</v>
      </c>
      <c r="S60" s="194" t="s">
        <v>71</v>
      </c>
      <c r="T60" s="194" t="s">
        <v>71</v>
      </c>
      <c r="U60" s="194" t="s">
        <v>71</v>
      </c>
      <c r="V60" s="194" t="s">
        <v>71</v>
      </c>
      <c r="W60" s="194" t="s">
        <v>71</v>
      </c>
      <c r="X60" s="194" t="s">
        <v>71</v>
      </c>
      <c r="Y60" s="194" t="s">
        <v>71</v>
      </c>
      <c r="Z60" s="194" t="s">
        <v>71</v>
      </c>
      <c r="AA60" s="256"/>
      <c r="AB60" s="256"/>
      <c r="AC60" s="256"/>
      <c r="AD60" s="256"/>
      <c r="AE60" s="256"/>
    </row>
    <row r="61" spans="1:31" ht="67.5" customHeight="1" x14ac:dyDescent="0.3">
      <c r="A61" s="256"/>
      <c r="B61" s="195" t="s">
        <v>661</v>
      </c>
      <c r="C61" s="194" t="s">
        <v>71</v>
      </c>
      <c r="D61" s="194" t="s">
        <v>71</v>
      </c>
      <c r="E61" s="194" t="s">
        <v>71</v>
      </c>
      <c r="F61" s="194">
        <v>47</v>
      </c>
      <c r="G61" s="194">
        <v>48</v>
      </c>
      <c r="H61" s="194">
        <v>55</v>
      </c>
      <c r="I61" s="194" t="s">
        <v>71</v>
      </c>
      <c r="J61" s="194" t="s">
        <v>71</v>
      </c>
      <c r="K61" s="194" t="s">
        <v>71</v>
      </c>
      <c r="L61" s="194" t="s">
        <v>71</v>
      </c>
      <c r="M61" s="194" t="s">
        <v>71</v>
      </c>
      <c r="N61" s="194" t="s">
        <v>71</v>
      </c>
      <c r="O61" s="194" t="s">
        <v>71</v>
      </c>
      <c r="P61" s="194" t="s">
        <v>71</v>
      </c>
      <c r="Q61" s="194" t="s">
        <v>71</v>
      </c>
      <c r="R61" s="194" t="s">
        <v>71</v>
      </c>
      <c r="S61" s="194" t="s">
        <v>71</v>
      </c>
      <c r="T61" s="194" t="s">
        <v>71</v>
      </c>
      <c r="U61" s="194" t="s">
        <v>71</v>
      </c>
      <c r="V61" s="194" t="s">
        <v>71</v>
      </c>
      <c r="W61" s="194" t="s">
        <v>71</v>
      </c>
      <c r="X61" s="194" t="s">
        <v>71</v>
      </c>
      <c r="Y61" s="194" t="s">
        <v>71</v>
      </c>
      <c r="Z61" s="194" t="s">
        <v>71</v>
      </c>
      <c r="AA61" s="256"/>
      <c r="AB61" s="256"/>
      <c r="AC61" s="256"/>
      <c r="AD61" s="256"/>
      <c r="AE61" s="256"/>
    </row>
    <row r="62" spans="1:31" ht="128.25" customHeight="1" x14ac:dyDescent="0.3">
      <c r="A62" s="256"/>
      <c r="B62" s="195" t="s">
        <v>537</v>
      </c>
      <c r="C62" s="194" t="s">
        <v>71</v>
      </c>
      <c r="D62" s="194" t="s">
        <v>71</v>
      </c>
      <c r="E62" s="194" t="s">
        <v>71</v>
      </c>
      <c r="F62" s="194" t="s">
        <v>71</v>
      </c>
      <c r="G62" s="194" t="s">
        <v>71</v>
      </c>
      <c r="H62" s="194" t="s">
        <v>71</v>
      </c>
      <c r="I62" s="194" t="s">
        <v>71</v>
      </c>
      <c r="J62" s="194" t="s">
        <v>71</v>
      </c>
      <c r="K62" s="194" t="s">
        <v>71</v>
      </c>
      <c r="L62" s="194" t="s">
        <v>71</v>
      </c>
      <c r="M62" s="194" t="s">
        <v>71</v>
      </c>
      <c r="N62" s="194" t="s">
        <v>71</v>
      </c>
      <c r="O62" s="194" t="s">
        <v>71</v>
      </c>
      <c r="P62" s="194" t="s">
        <v>71</v>
      </c>
      <c r="Q62" s="194" t="s">
        <v>71</v>
      </c>
      <c r="R62" s="194" t="s">
        <v>71</v>
      </c>
      <c r="S62" s="194" t="s">
        <v>71</v>
      </c>
      <c r="T62" s="194" t="s">
        <v>71</v>
      </c>
      <c r="U62" s="194" t="s">
        <v>71</v>
      </c>
      <c r="V62" s="194" t="s">
        <v>71</v>
      </c>
      <c r="W62" s="194" t="s">
        <v>71</v>
      </c>
      <c r="X62" s="194" t="s">
        <v>71</v>
      </c>
      <c r="Y62" s="194" t="s">
        <v>71</v>
      </c>
      <c r="Z62" s="194" t="s">
        <v>71</v>
      </c>
      <c r="AA62" s="256"/>
      <c r="AB62" s="256"/>
      <c r="AC62" s="256"/>
      <c r="AD62" s="256"/>
      <c r="AE62" s="256"/>
    </row>
    <row r="63" spans="1:31" ht="51.75" customHeight="1" x14ac:dyDescent="0.3">
      <c r="A63" s="256"/>
      <c r="B63" s="195" t="s">
        <v>365</v>
      </c>
      <c r="C63" s="194" t="s">
        <v>71</v>
      </c>
      <c r="D63" s="194" t="s">
        <v>71</v>
      </c>
      <c r="E63" s="194" t="s">
        <v>71</v>
      </c>
      <c r="F63" s="194" t="s">
        <v>71</v>
      </c>
      <c r="G63" s="194" t="s">
        <v>71</v>
      </c>
      <c r="H63" s="194" t="s">
        <v>71</v>
      </c>
      <c r="I63" s="194" t="s">
        <v>71</v>
      </c>
      <c r="J63" s="194" t="s">
        <v>71</v>
      </c>
      <c r="K63" s="194" t="s">
        <v>71</v>
      </c>
      <c r="L63" s="194" t="s">
        <v>71</v>
      </c>
      <c r="M63" s="194" t="s">
        <v>71</v>
      </c>
      <c r="N63" s="194" t="s">
        <v>71</v>
      </c>
      <c r="O63" s="194" t="s">
        <v>71</v>
      </c>
      <c r="P63" s="194" t="s">
        <v>71</v>
      </c>
      <c r="Q63" s="194" t="s">
        <v>71</v>
      </c>
      <c r="R63" s="194" t="s">
        <v>71</v>
      </c>
      <c r="S63" s="194" t="s">
        <v>71</v>
      </c>
      <c r="T63" s="194" t="s">
        <v>71</v>
      </c>
      <c r="U63" s="194" t="s">
        <v>71</v>
      </c>
      <c r="V63" s="194" t="s">
        <v>71</v>
      </c>
      <c r="W63" s="194" t="s">
        <v>71</v>
      </c>
      <c r="X63" s="194" t="s">
        <v>71</v>
      </c>
      <c r="Y63" s="194" t="s">
        <v>71</v>
      </c>
      <c r="Z63" s="194" t="s">
        <v>71</v>
      </c>
      <c r="AA63" s="256"/>
      <c r="AB63" s="256"/>
      <c r="AC63" s="256"/>
      <c r="AD63" s="256"/>
      <c r="AE63" s="256"/>
    </row>
    <row r="64" spans="1:31" ht="100.5" customHeight="1" x14ac:dyDescent="0.3">
      <c r="A64" s="256"/>
      <c r="B64" s="195" t="s">
        <v>668</v>
      </c>
      <c r="C64" s="194" t="s">
        <v>71</v>
      </c>
      <c r="D64" s="194" t="s">
        <v>71</v>
      </c>
      <c r="E64" s="194" t="s">
        <v>71</v>
      </c>
      <c r="F64" s="194" t="s">
        <v>71</v>
      </c>
      <c r="G64" s="194" t="s">
        <v>71</v>
      </c>
      <c r="H64" s="194" t="s">
        <v>71</v>
      </c>
      <c r="I64" s="194" t="s">
        <v>71</v>
      </c>
      <c r="J64" s="194" t="s">
        <v>71</v>
      </c>
      <c r="K64" s="194" t="s">
        <v>71</v>
      </c>
      <c r="L64" s="194" t="s">
        <v>71</v>
      </c>
      <c r="M64" s="194" t="s">
        <v>71</v>
      </c>
      <c r="N64" s="194" t="s">
        <v>71</v>
      </c>
      <c r="O64" s="194" t="s">
        <v>71</v>
      </c>
      <c r="P64" s="194" t="s">
        <v>71</v>
      </c>
      <c r="Q64" s="194" t="s">
        <v>71</v>
      </c>
      <c r="R64" s="194" t="s">
        <v>71</v>
      </c>
      <c r="S64" s="194" t="s">
        <v>71</v>
      </c>
      <c r="T64" s="194" t="s">
        <v>71</v>
      </c>
      <c r="U64" s="194" t="s">
        <v>71</v>
      </c>
      <c r="V64" s="194" t="s">
        <v>71</v>
      </c>
      <c r="W64" s="194" t="s">
        <v>71</v>
      </c>
      <c r="X64" s="194" t="s">
        <v>71</v>
      </c>
      <c r="Y64" s="194" t="s">
        <v>71</v>
      </c>
      <c r="Z64" s="194" t="s">
        <v>71</v>
      </c>
      <c r="AA64" s="256"/>
      <c r="AB64" s="256"/>
      <c r="AC64" s="256"/>
      <c r="AD64" s="256"/>
      <c r="AE64" s="256"/>
    </row>
    <row r="65" spans="1:33" ht="68.25" customHeight="1" x14ac:dyDescent="0.3">
      <c r="A65" s="256"/>
      <c r="B65" s="195" t="s">
        <v>538</v>
      </c>
      <c r="C65" s="194" t="s">
        <v>71</v>
      </c>
      <c r="D65" s="194" t="s">
        <v>71</v>
      </c>
      <c r="E65" s="194" t="s">
        <v>71</v>
      </c>
      <c r="F65" s="194" t="s">
        <v>71</v>
      </c>
      <c r="G65" s="194" t="s">
        <v>71</v>
      </c>
      <c r="H65" s="194" t="s">
        <v>71</v>
      </c>
      <c r="I65" s="194" t="s">
        <v>71</v>
      </c>
      <c r="J65" s="194" t="s">
        <v>71</v>
      </c>
      <c r="K65" s="194" t="s">
        <v>71</v>
      </c>
      <c r="L65" s="194" t="s">
        <v>71</v>
      </c>
      <c r="M65" s="194" t="s">
        <v>71</v>
      </c>
      <c r="N65" s="194" t="s">
        <v>71</v>
      </c>
      <c r="O65" s="194" t="s">
        <v>71</v>
      </c>
      <c r="P65" s="194" t="s">
        <v>71</v>
      </c>
      <c r="Q65" s="194" t="s">
        <v>71</v>
      </c>
      <c r="R65" s="194" t="s">
        <v>71</v>
      </c>
      <c r="S65" s="194" t="s">
        <v>71</v>
      </c>
      <c r="T65" s="194" t="s">
        <v>71</v>
      </c>
      <c r="U65" s="194" t="s">
        <v>71</v>
      </c>
      <c r="V65" s="194" t="s">
        <v>71</v>
      </c>
      <c r="W65" s="194" t="s">
        <v>71</v>
      </c>
      <c r="X65" s="194" t="s">
        <v>71</v>
      </c>
      <c r="Y65" s="194" t="s">
        <v>71</v>
      </c>
      <c r="Z65" s="194" t="s">
        <v>71</v>
      </c>
      <c r="AA65" s="256"/>
      <c r="AB65" s="256"/>
      <c r="AC65" s="256"/>
      <c r="AD65" s="256"/>
      <c r="AE65" s="256"/>
    </row>
    <row r="66" spans="1:33" ht="7.5" customHeight="1" x14ac:dyDescent="0.3">
      <c r="A66" s="126"/>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6"/>
      <c r="AB66" s="126"/>
      <c r="AC66" s="126"/>
      <c r="AD66" s="126"/>
      <c r="AE66" s="127"/>
    </row>
    <row r="67" spans="1:33" ht="15.6" x14ac:dyDescent="0.3">
      <c r="A67" s="304" t="s">
        <v>154</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row>
    <row r="68" spans="1:33" ht="15.75" customHeight="1" x14ac:dyDescent="0.3">
      <c r="A68" s="337" t="s">
        <v>614</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row>
    <row r="69" spans="1:33" ht="15.6" x14ac:dyDescent="0.3">
      <c r="A69" s="304" t="s">
        <v>155</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row>
    <row r="70" spans="1:33" ht="257.25" customHeight="1" x14ac:dyDescent="0.3">
      <c r="A70" s="337" t="s">
        <v>506</v>
      </c>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row>
    <row r="71" spans="1:33" ht="15.6" x14ac:dyDescent="0.3">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row>
    <row r="72" spans="1:33" ht="15.75" customHeight="1" x14ac:dyDescent="0.3">
      <c r="A72" s="576" t="s">
        <v>156</v>
      </c>
      <c r="B72" s="576"/>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337"/>
      <c r="AA72" s="337"/>
      <c r="AB72" s="337"/>
      <c r="AC72" s="337"/>
      <c r="AD72" s="337"/>
      <c r="AE72" s="337"/>
    </row>
    <row r="73" spans="1:33" ht="36" customHeight="1" x14ac:dyDescent="0.3">
      <c r="A73" s="577" t="s">
        <v>157</v>
      </c>
      <c r="B73" s="484" t="s">
        <v>158</v>
      </c>
      <c r="C73" s="484"/>
      <c r="D73" s="577" t="s">
        <v>159</v>
      </c>
      <c r="E73" s="578"/>
      <c r="F73" s="578"/>
      <c r="G73" s="578"/>
      <c r="H73" s="578"/>
      <c r="I73" s="578"/>
      <c r="J73" s="578"/>
      <c r="K73" s="578"/>
      <c r="L73" s="577" t="s">
        <v>160</v>
      </c>
      <c r="M73" s="579"/>
      <c r="N73" s="579"/>
      <c r="O73" s="579"/>
      <c r="P73" s="579"/>
      <c r="Q73" s="579"/>
      <c r="R73" s="579"/>
      <c r="S73" s="484" t="s">
        <v>161</v>
      </c>
      <c r="T73" s="484"/>
      <c r="U73" s="484"/>
      <c r="V73" s="484"/>
      <c r="W73" s="484"/>
      <c r="X73" s="578"/>
      <c r="Y73" s="578"/>
      <c r="Z73" s="53"/>
      <c r="AA73" s="53"/>
      <c r="AB73" s="53"/>
      <c r="AC73" s="53"/>
      <c r="AD73" s="53"/>
      <c r="AE73" s="53"/>
      <c r="AF73" s="87"/>
      <c r="AG73" s="87"/>
    </row>
    <row r="74" spans="1:33" ht="56.25" customHeight="1" x14ac:dyDescent="0.3">
      <c r="A74" s="577"/>
      <c r="B74" s="484"/>
      <c r="C74" s="484"/>
      <c r="D74" s="29" t="s">
        <v>162</v>
      </c>
      <c r="E74" s="54" t="s">
        <v>22</v>
      </c>
      <c r="F74" s="54" t="s">
        <v>23</v>
      </c>
      <c r="G74" s="54" t="s">
        <v>24</v>
      </c>
      <c r="H74" s="54" t="s">
        <v>25</v>
      </c>
      <c r="I74" s="54" t="s">
        <v>26</v>
      </c>
      <c r="J74" s="54" t="s">
        <v>41</v>
      </c>
      <c r="K74" s="54" t="s">
        <v>28</v>
      </c>
      <c r="L74" s="54" t="s">
        <v>22</v>
      </c>
      <c r="M74" s="54" t="s">
        <v>23</v>
      </c>
      <c r="N74" s="54" t="s">
        <v>24</v>
      </c>
      <c r="O74" s="54" t="s">
        <v>25</v>
      </c>
      <c r="P74" s="54" t="s">
        <v>26</v>
      </c>
      <c r="Q74" s="54" t="s">
        <v>41</v>
      </c>
      <c r="R74" s="54" t="s">
        <v>28</v>
      </c>
      <c r="S74" s="54" t="s">
        <v>22</v>
      </c>
      <c r="T74" s="54" t="s">
        <v>23</v>
      </c>
      <c r="U74" s="54" t="s">
        <v>24</v>
      </c>
      <c r="V74" s="54" t="s">
        <v>25</v>
      </c>
      <c r="W74" s="54" t="s">
        <v>26</v>
      </c>
      <c r="X74" s="54" t="s">
        <v>41</v>
      </c>
      <c r="Y74" s="54" t="s">
        <v>28</v>
      </c>
      <c r="Z74" s="55"/>
      <c r="AA74" s="55"/>
      <c r="AB74" s="55"/>
      <c r="AC74" s="55"/>
      <c r="AD74" s="55"/>
      <c r="AE74" s="55"/>
    </row>
    <row r="75" spans="1:33" ht="34.5" customHeight="1" x14ac:dyDescent="0.3">
      <c r="A75" s="56">
        <v>1</v>
      </c>
      <c r="B75" s="580" t="s">
        <v>611</v>
      </c>
      <c r="C75" s="581"/>
      <c r="D75" s="581"/>
      <c r="E75" s="581"/>
      <c r="F75" s="581"/>
      <c r="G75" s="581"/>
      <c r="H75" s="581"/>
      <c r="I75" s="581"/>
      <c r="J75" s="581"/>
      <c r="K75" s="581"/>
      <c r="L75" s="581"/>
      <c r="M75" s="581"/>
      <c r="N75" s="581"/>
      <c r="O75" s="581"/>
      <c r="P75" s="581"/>
      <c r="Q75" s="581"/>
      <c r="R75" s="581"/>
      <c r="S75" s="581"/>
      <c r="T75" s="581"/>
      <c r="U75" s="581"/>
      <c r="V75" s="581"/>
      <c r="W75" s="581"/>
      <c r="X75" s="581"/>
      <c r="Y75" s="582"/>
      <c r="Z75" s="53"/>
      <c r="AA75" s="53"/>
      <c r="AB75" s="53"/>
      <c r="AC75" s="53"/>
      <c r="AD75" s="53"/>
      <c r="AE75" s="53"/>
    </row>
    <row r="76" spans="1:33" ht="129" customHeight="1" x14ac:dyDescent="0.3">
      <c r="A76" s="224" t="s">
        <v>83</v>
      </c>
      <c r="B76" s="349" t="s">
        <v>539</v>
      </c>
      <c r="C76" s="349"/>
      <c r="D76" s="161" t="s">
        <v>325</v>
      </c>
      <c r="E76" s="284" t="str">
        <f>'Пр. 1 к пп7'!G11</f>
        <v>не менее 36000</v>
      </c>
      <c r="F76" s="284" t="str">
        <f>'Пр. 1 к пп7'!I11</f>
        <v>не менее 36000</v>
      </c>
      <c r="G76" s="284" t="str">
        <f>'Пр. 1 к пп7'!K11</f>
        <v>не менее 36000</v>
      </c>
      <c r="H76" s="284" t="str">
        <f>'Пр. 1 к пп7'!M11</f>
        <v>не менее 36000</v>
      </c>
      <c r="I76" s="284" t="str">
        <f>'Пр. 1 к пп7'!O11</f>
        <v>не менее 36000</v>
      </c>
      <c r="J76" s="284" t="str">
        <f>'Пр. 1 к пп7'!Q11</f>
        <v>не менее 36000</v>
      </c>
      <c r="K76" s="284" t="str">
        <f>'Пр. 1 к пп7'!S11</f>
        <v>не менее 36000</v>
      </c>
      <c r="L76" s="284">
        <f>S76/36000</f>
        <v>19.695611111111113</v>
      </c>
      <c r="M76" s="284">
        <f t="shared" ref="M76:Q76" si="0">T76/36000</f>
        <v>19.681405555555553</v>
      </c>
      <c r="N76" s="284">
        <f t="shared" si="0"/>
        <v>19.681405555555553</v>
      </c>
      <c r="O76" s="284">
        <f t="shared" si="0"/>
        <v>18.722983333333335</v>
      </c>
      <c r="P76" s="284">
        <f t="shared" si="0"/>
        <v>18.722983333333335</v>
      </c>
      <c r="Q76" s="284">
        <f t="shared" si="0"/>
        <v>18.722983333333335</v>
      </c>
      <c r="R76" s="284">
        <f>Y76/36000</f>
        <v>18.722983333333335</v>
      </c>
      <c r="S76" s="225">
        <f>'Пр. 2 к пп.7'!G22</f>
        <v>709042</v>
      </c>
      <c r="T76" s="225">
        <f>'Пр. 2 к пп.7'!G23</f>
        <v>708530.6</v>
      </c>
      <c r="U76" s="225">
        <f>'Пр. 2 к пп.7'!G24</f>
        <v>708530.6</v>
      </c>
      <c r="V76" s="225">
        <f>'Пр. 2 к пп.7'!G25</f>
        <v>674027.4</v>
      </c>
      <c r="W76" s="225">
        <f>'Пр. 2 к пп.7'!G26</f>
        <v>674027.4</v>
      </c>
      <c r="X76" s="225">
        <f>'Пр. 2 к пп.7'!G27</f>
        <v>674027.4</v>
      </c>
      <c r="Y76" s="225">
        <f>'Пр. 2 к пп.7'!G28</f>
        <v>674027.4</v>
      </c>
      <c r="Z76" s="226"/>
      <c r="AA76" s="296"/>
      <c r="AB76" s="296"/>
      <c r="AC76" s="296"/>
      <c r="AD76" s="296"/>
      <c r="AE76" s="296"/>
    </row>
    <row r="77" spans="1:33" ht="15.75" customHeight="1" x14ac:dyDescent="0.3">
      <c r="A77" s="283" t="s">
        <v>113</v>
      </c>
      <c r="B77" s="358" t="s">
        <v>612</v>
      </c>
      <c r="C77" s="496"/>
      <c r="D77" s="496"/>
      <c r="E77" s="496"/>
      <c r="F77" s="496"/>
      <c r="G77" s="496"/>
      <c r="H77" s="496"/>
      <c r="I77" s="496"/>
      <c r="J77" s="496"/>
      <c r="K77" s="496"/>
      <c r="L77" s="496"/>
      <c r="M77" s="496"/>
      <c r="N77" s="496"/>
      <c r="O77" s="496"/>
      <c r="P77" s="496"/>
      <c r="Q77" s="496"/>
      <c r="R77" s="496"/>
      <c r="S77" s="496"/>
      <c r="T77" s="496"/>
      <c r="U77" s="496"/>
      <c r="V77" s="496"/>
      <c r="W77" s="496"/>
      <c r="X77" s="496"/>
      <c r="Y77" s="359"/>
      <c r="Z77" s="220"/>
      <c r="AA77" s="220"/>
      <c r="AB77" s="220"/>
      <c r="AC77" s="220"/>
      <c r="AD77" s="220"/>
      <c r="AE77" s="220"/>
    </row>
    <row r="78" spans="1:33" ht="91.5" customHeight="1" x14ac:dyDescent="0.3">
      <c r="A78" s="283" t="s">
        <v>167</v>
      </c>
      <c r="B78" s="349" t="s">
        <v>326</v>
      </c>
      <c r="C78" s="349"/>
      <c r="D78" s="161" t="s">
        <v>166</v>
      </c>
      <c r="E78" s="161">
        <f>'Пр. 1 к пп7'!G15</f>
        <v>5</v>
      </c>
      <c r="F78" s="161">
        <f>'Пр. 1 к пп7'!I15</f>
        <v>5</v>
      </c>
      <c r="G78" s="284">
        <f>'Пр. 1 к пп7'!K15</f>
        <v>5</v>
      </c>
      <c r="H78" s="284">
        <f>'Пр. 1 к пп7'!M15</f>
        <v>5</v>
      </c>
      <c r="I78" s="284">
        <f>'Пр. 1 к пп7'!O15</f>
        <v>5</v>
      </c>
      <c r="J78" s="284">
        <f>'Пр. 1 к пп7'!Q15</f>
        <v>5</v>
      </c>
      <c r="K78" s="161">
        <f>'Пр. 1 к пп7'!S15</f>
        <v>5</v>
      </c>
      <c r="L78" s="161">
        <f>S78/E78</f>
        <v>8364.4600000000009</v>
      </c>
      <c r="M78" s="161">
        <f t="shared" ref="M78:R78" si="1">T78/F78</f>
        <v>7414.4600000000009</v>
      </c>
      <c r="N78" s="161">
        <f t="shared" si="1"/>
        <v>7414.4600000000009</v>
      </c>
      <c r="O78" s="161">
        <f t="shared" si="1"/>
        <v>7414.4600000000009</v>
      </c>
      <c r="P78" s="161">
        <f t="shared" si="1"/>
        <v>7414.4600000000009</v>
      </c>
      <c r="Q78" s="161">
        <f t="shared" si="1"/>
        <v>7414.4600000000009</v>
      </c>
      <c r="R78" s="161">
        <f t="shared" si="1"/>
        <v>7414.4600000000009</v>
      </c>
      <c r="S78" s="225">
        <f>'Пр. 2 к пп.7'!G39-'Паспорт пп7'!S79-'Паспорт пп7'!S80</f>
        <v>41822.300000000003</v>
      </c>
      <c r="T78" s="225">
        <f>'Пр. 2 к пп.7'!G40-'Паспорт пп7'!T79-'Паспорт пп7'!T80</f>
        <v>37072.300000000003</v>
      </c>
      <c r="U78" s="225">
        <f>'Пр. 2 к пп.7'!G41-'Паспорт пп7'!U79-'Паспорт пп7'!U80</f>
        <v>37072.300000000003</v>
      </c>
      <c r="V78" s="225">
        <f>'Пр. 2 к пп.7'!G42-'Паспорт пп7'!V79-'Паспорт пп7'!V80</f>
        <v>37072.300000000003</v>
      </c>
      <c r="W78" s="225">
        <f>'Пр. 2 к пп.7'!G43-'Паспорт пп7'!W79-'Паспорт пп7'!W80</f>
        <v>37072.300000000003</v>
      </c>
      <c r="X78" s="225">
        <f>'Пр. 2 к пп.7'!G44-'Паспорт пп7'!X79-'Паспорт пп7'!X80</f>
        <v>37072.300000000003</v>
      </c>
      <c r="Y78" s="225">
        <f>'Пр. 2 к пп.7'!G45-'Паспорт пп7'!Y79-'Паспорт пп7'!Y80</f>
        <v>37072.300000000003</v>
      </c>
      <c r="Z78" s="226"/>
      <c r="AA78" s="296"/>
      <c r="AB78" s="296"/>
      <c r="AC78" s="296"/>
      <c r="AD78" s="296"/>
      <c r="AE78" s="296"/>
    </row>
    <row r="79" spans="1:33" ht="129" customHeight="1" x14ac:dyDescent="0.3">
      <c r="A79" s="283" t="s">
        <v>169</v>
      </c>
      <c r="B79" s="349" t="s">
        <v>327</v>
      </c>
      <c r="C79" s="349"/>
      <c r="D79" s="161" t="s">
        <v>166</v>
      </c>
      <c r="E79" s="161">
        <f>'Пр. 1 к пп7'!G16</f>
        <v>2</v>
      </c>
      <c r="F79" s="161">
        <f>'Пр. 1 к пп7'!I16</f>
        <v>2</v>
      </c>
      <c r="G79" s="284">
        <f>'Пр. 1 к пп7'!K16</f>
        <v>2</v>
      </c>
      <c r="H79" s="284">
        <f>'Пр. 1 к пп7'!M16</f>
        <v>2</v>
      </c>
      <c r="I79" s="284">
        <f>'Пр. 1 к пп7'!O16</f>
        <v>2</v>
      </c>
      <c r="J79" s="284">
        <f>'Пр. 1 к пп7'!Q16</f>
        <v>2</v>
      </c>
      <c r="K79" s="161">
        <f>'Пр. 1 к пп7'!S16</f>
        <v>2</v>
      </c>
      <c r="L79" s="161">
        <f>S79/E79</f>
        <v>500</v>
      </c>
      <c r="M79" s="161">
        <f t="shared" ref="M79:R80" si="2">T79/F79</f>
        <v>500</v>
      </c>
      <c r="N79" s="161">
        <f t="shared" si="2"/>
        <v>500</v>
      </c>
      <c r="O79" s="161">
        <f t="shared" si="2"/>
        <v>500</v>
      </c>
      <c r="P79" s="161">
        <f t="shared" si="2"/>
        <v>500</v>
      </c>
      <c r="Q79" s="161">
        <f t="shared" si="2"/>
        <v>500</v>
      </c>
      <c r="R79" s="161">
        <f t="shared" si="2"/>
        <v>500</v>
      </c>
      <c r="S79" s="225">
        <v>1000</v>
      </c>
      <c r="T79" s="225">
        <v>1000</v>
      </c>
      <c r="U79" s="225">
        <v>1000</v>
      </c>
      <c r="V79" s="225">
        <v>1000</v>
      </c>
      <c r="W79" s="225">
        <v>1000</v>
      </c>
      <c r="X79" s="225">
        <v>1000</v>
      </c>
      <c r="Y79" s="225">
        <v>1000</v>
      </c>
      <c r="Z79" s="226"/>
      <c r="AA79" s="296"/>
      <c r="AB79" s="296"/>
      <c r="AC79" s="296"/>
      <c r="AD79" s="296"/>
      <c r="AE79" s="296"/>
      <c r="AG79" s="2" t="s">
        <v>781</v>
      </c>
    </row>
    <row r="80" spans="1:33" ht="75.75" customHeight="1" x14ac:dyDescent="0.3">
      <c r="A80" s="283" t="s">
        <v>170</v>
      </c>
      <c r="B80" s="349" t="s">
        <v>225</v>
      </c>
      <c r="C80" s="349"/>
      <c r="D80" s="161" t="s">
        <v>166</v>
      </c>
      <c r="E80" s="161">
        <v>3</v>
      </c>
      <c r="F80" s="161">
        <v>3</v>
      </c>
      <c r="G80" s="161">
        <v>3</v>
      </c>
      <c r="H80" s="161">
        <v>3</v>
      </c>
      <c r="I80" s="161">
        <v>3</v>
      </c>
      <c r="J80" s="161">
        <v>3</v>
      </c>
      <c r="K80" s="161">
        <v>3</v>
      </c>
      <c r="L80" s="161">
        <f>S80/E80</f>
        <v>349.3</v>
      </c>
      <c r="M80" s="161">
        <f t="shared" si="2"/>
        <v>349.3</v>
      </c>
      <c r="N80" s="161">
        <f t="shared" si="2"/>
        <v>349.3</v>
      </c>
      <c r="O80" s="161">
        <f t="shared" si="2"/>
        <v>349.3</v>
      </c>
      <c r="P80" s="161">
        <f t="shared" si="2"/>
        <v>349.3</v>
      </c>
      <c r="Q80" s="161">
        <f t="shared" si="2"/>
        <v>349.3</v>
      </c>
      <c r="R80" s="161">
        <f t="shared" si="2"/>
        <v>349.3</v>
      </c>
      <c r="S80" s="225">
        <v>1047.9000000000001</v>
      </c>
      <c r="T80" s="225">
        <v>1047.9000000000001</v>
      </c>
      <c r="U80" s="225">
        <v>1047.9000000000001</v>
      </c>
      <c r="V80" s="225">
        <v>1047.9000000000001</v>
      </c>
      <c r="W80" s="225">
        <v>1047.9000000000001</v>
      </c>
      <c r="X80" s="225">
        <v>1047.9000000000001</v>
      </c>
      <c r="Y80" s="225">
        <v>1047.9000000000001</v>
      </c>
      <c r="Z80" s="226"/>
      <c r="AA80" s="296"/>
      <c r="AB80" s="296"/>
      <c r="AC80" s="296"/>
      <c r="AD80" s="296"/>
      <c r="AE80" s="296"/>
      <c r="AG80" s="152" t="s">
        <v>781</v>
      </c>
    </row>
    <row r="81" spans="1:31" s="157" customFormat="1" ht="75.75" customHeight="1" x14ac:dyDescent="0.3">
      <c r="A81" s="283" t="s">
        <v>172</v>
      </c>
      <c r="B81" s="349" t="s">
        <v>798</v>
      </c>
      <c r="C81" s="349"/>
      <c r="D81" s="161" t="s">
        <v>166</v>
      </c>
      <c r="E81" s="161">
        <v>15</v>
      </c>
      <c r="F81" s="161">
        <v>15</v>
      </c>
      <c r="G81" s="161">
        <v>15</v>
      </c>
      <c r="H81" s="161">
        <v>15</v>
      </c>
      <c r="I81" s="161">
        <v>15</v>
      </c>
      <c r="J81" s="161">
        <v>15</v>
      </c>
      <c r="K81" s="161">
        <v>15</v>
      </c>
      <c r="L81" s="161">
        <f>S81/E81</f>
        <v>2424.8200000000002</v>
      </c>
      <c r="M81" s="161">
        <f t="shared" ref="M81" si="3">T81/F81</f>
        <v>2424.8200000000002</v>
      </c>
      <c r="N81" s="161">
        <f t="shared" ref="N81" si="4">U81/G81</f>
        <v>2424.8200000000002</v>
      </c>
      <c r="O81" s="161">
        <f t="shared" ref="O81" si="5">V81/H81</f>
        <v>2424.8200000000002</v>
      </c>
      <c r="P81" s="161">
        <f t="shared" ref="P81" si="6">W81/I81</f>
        <v>2424.8200000000002</v>
      </c>
      <c r="Q81" s="161">
        <f t="shared" ref="Q81" si="7">X81/J81</f>
        <v>2424.8200000000002</v>
      </c>
      <c r="R81" s="161">
        <f t="shared" ref="R81" si="8">Y81/K81</f>
        <v>2424.8200000000002</v>
      </c>
      <c r="S81" s="225">
        <f>'Пр. 2 к пп.7'!O39</f>
        <v>36372.300000000003</v>
      </c>
      <c r="T81" s="225">
        <f>'Пр. 2 к пп.7'!O40</f>
        <v>36372.300000000003</v>
      </c>
      <c r="U81" s="225">
        <f>'Пр. 2 к пп.7'!O41</f>
        <v>36372.300000000003</v>
      </c>
      <c r="V81" s="225">
        <f>'Пр. 2 к пп.7'!O42</f>
        <v>36372.300000000003</v>
      </c>
      <c r="W81" s="225">
        <f>'Пр. 2 к пп.7'!O43</f>
        <v>36372.300000000003</v>
      </c>
      <c r="X81" s="225">
        <f>'Пр. 2 к пп.7'!O44</f>
        <v>36372.300000000003</v>
      </c>
      <c r="Y81" s="225">
        <f>'Пр. 2 к пп.7'!O45</f>
        <v>36372.300000000003</v>
      </c>
      <c r="Z81" s="226"/>
      <c r="AA81" s="296"/>
      <c r="AB81" s="296"/>
      <c r="AC81" s="296"/>
      <c r="AD81" s="296"/>
      <c r="AE81" s="296"/>
    </row>
    <row r="82" spans="1:31" ht="15.6" x14ac:dyDescent="0.3">
      <c r="A82" s="297"/>
      <c r="B82" s="298"/>
      <c r="C82" s="298"/>
      <c r="D82" s="299"/>
      <c r="E82" s="299"/>
      <c r="F82" s="299"/>
      <c r="G82" s="299"/>
      <c r="H82" s="299"/>
      <c r="I82" s="299"/>
      <c r="J82" s="299"/>
      <c r="K82" s="299"/>
      <c r="L82" s="299"/>
      <c r="M82" s="299"/>
      <c r="N82" s="299"/>
      <c r="O82" s="299"/>
      <c r="P82" s="226"/>
      <c r="Q82" s="226"/>
      <c r="R82" s="226"/>
      <c r="S82" s="226"/>
      <c r="T82" s="226"/>
      <c r="U82" s="226"/>
      <c r="V82" s="226"/>
      <c r="W82" s="226"/>
      <c r="X82" s="226"/>
      <c r="Y82" s="226"/>
      <c r="Z82" s="226"/>
      <c r="AA82" s="226"/>
      <c r="AB82" s="296"/>
      <c r="AC82" s="296"/>
      <c r="AD82" s="296"/>
      <c r="AE82" s="296"/>
    </row>
    <row r="83" spans="1:31" ht="352.5" customHeight="1" x14ac:dyDescent="0.3">
      <c r="A83" s="360" t="s">
        <v>654</v>
      </c>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row>
    <row r="84" spans="1:31" ht="15.75" customHeight="1" x14ac:dyDescent="0.3">
      <c r="A84" s="573" t="s">
        <v>176</v>
      </c>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row>
    <row r="85" spans="1:31" ht="231" customHeight="1" x14ac:dyDescent="0.3">
      <c r="A85" s="355" t="s">
        <v>823</v>
      </c>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row>
  </sheetData>
  <mergeCells count="327">
    <mergeCell ref="B81:C81"/>
    <mergeCell ref="E49:K49"/>
    <mergeCell ref="L49:N49"/>
    <mergeCell ref="O49:Q49"/>
    <mergeCell ref="R49:T49"/>
    <mergeCell ref="U49:W49"/>
    <mergeCell ref="E50:K50"/>
    <mergeCell ref="L50:N50"/>
    <mergeCell ref="O50:Q50"/>
    <mergeCell ref="B79:C79"/>
    <mergeCell ref="A54:AE54"/>
    <mergeCell ref="B55:Z55"/>
    <mergeCell ref="B56:B57"/>
    <mergeCell ref="C56:E56"/>
    <mergeCell ref="F56:H56"/>
    <mergeCell ref="I56:K56"/>
    <mergeCell ref="L56:N56"/>
    <mergeCell ref="O56:Q56"/>
    <mergeCell ref="R56:T56"/>
    <mergeCell ref="U56:W56"/>
    <mergeCell ref="X56:Z56"/>
    <mergeCell ref="E48:K48"/>
    <mergeCell ref="L48:N48"/>
    <mergeCell ref="O48:Q48"/>
    <mergeCell ref="R48:T48"/>
    <mergeCell ref="U48:W48"/>
    <mergeCell ref="E46:K46"/>
    <mergeCell ref="L46:N46"/>
    <mergeCell ref="O46:Q46"/>
    <mergeCell ref="R46:T46"/>
    <mergeCell ref="U46:W46"/>
    <mergeCell ref="E47:K47"/>
    <mergeCell ref="L47:N47"/>
    <mergeCell ref="O47:Q47"/>
    <mergeCell ref="R47:T47"/>
    <mergeCell ref="U47:W47"/>
    <mergeCell ref="A36:B36"/>
    <mergeCell ref="C36:AE36"/>
    <mergeCell ref="A37:B37"/>
    <mergeCell ref="C37:AE37"/>
    <mergeCell ref="A38:AE38"/>
    <mergeCell ref="L42:N42"/>
    <mergeCell ref="O42:Q42"/>
    <mergeCell ref="R42:T42"/>
    <mergeCell ref="U42:W42"/>
    <mergeCell ref="A39:AE39"/>
    <mergeCell ref="A40:AE40"/>
    <mergeCell ref="D41:D42"/>
    <mergeCell ref="E41:K42"/>
    <mergeCell ref="L41:W41"/>
    <mergeCell ref="E43:K43"/>
    <mergeCell ref="L43:N43"/>
    <mergeCell ref="O43:Q43"/>
    <mergeCell ref="R43:T43"/>
    <mergeCell ref="U43:W43"/>
    <mergeCell ref="C30:G30"/>
    <mergeCell ref="AD29:AE29"/>
    <mergeCell ref="C29:G29"/>
    <mergeCell ref="H29:J29"/>
    <mergeCell ref="K29:M29"/>
    <mergeCell ref="N29:O29"/>
    <mergeCell ref="P29:Q29"/>
    <mergeCell ref="R29:S29"/>
    <mergeCell ref="T29:U29"/>
    <mergeCell ref="V29:X29"/>
    <mergeCell ref="Y29:AA29"/>
    <mergeCell ref="R32:S32"/>
    <mergeCell ref="T32:U32"/>
    <mergeCell ref="V32:X32"/>
    <mergeCell ref="C34:AE34"/>
    <mergeCell ref="AD32:AE32"/>
    <mergeCell ref="C32:G32"/>
    <mergeCell ref="V31:X31"/>
    <mergeCell ref="Y31:AA31"/>
    <mergeCell ref="A23:B32"/>
    <mergeCell ref="Y30:AA30"/>
    <mergeCell ref="C27:G27"/>
    <mergeCell ref="C26:G26"/>
    <mergeCell ref="K27:M27"/>
    <mergeCell ref="V27:X27"/>
    <mergeCell ref="AB28:AC28"/>
    <mergeCell ref="AD28:AE28"/>
    <mergeCell ref="AB26:AC26"/>
    <mergeCell ref="AD26:AE26"/>
    <mergeCell ref="N26:O26"/>
    <mergeCell ref="H27:J27"/>
    <mergeCell ref="C25:G25"/>
    <mergeCell ref="H30:J30"/>
    <mergeCell ref="K30:M30"/>
    <mergeCell ref="N30:O30"/>
    <mergeCell ref="P30:Q30"/>
    <mergeCell ref="R30:S30"/>
    <mergeCell ref="T30:U30"/>
    <mergeCell ref="AB29:AC29"/>
    <mergeCell ref="AD25:AE25"/>
    <mergeCell ref="AD24:AE24"/>
    <mergeCell ref="N25:O25"/>
    <mergeCell ref="P25:Q25"/>
    <mergeCell ref="R25:S25"/>
    <mergeCell ref="R24:S24"/>
    <mergeCell ref="T24:U24"/>
    <mergeCell ref="AB24:AC24"/>
    <mergeCell ref="C28:G28"/>
    <mergeCell ref="H28:J28"/>
    <mergeCell ref="K28:M28"/>
    <mergeCell ref="N28:O28"/>
    <mergeCell ref="P28:Q28"/>
    <mergeCell ref="R28:S28"/>
    <mergeCell ref="T28:U28"/>
    <mergeCell ref="V28:X28"/>
    <mergeCell ref="Y28:AA28"/>
    <mergeCell ref="A1:AE1"/>
    <mergeCell ref="A2:AE2"/>
    <mergeCell ref="A3:AE3"/>
    <mergeCell ref="A5:B5"/>
    <mergeCell ref="C5:AE5"/>
    <mergeCell ref="A6:B6"/>
    <mergeCell ref="C6:AE6"/>
    <mergeCell ref="AB13:AC13"/>
    <mergeCell ref="AD13:AE13"/>
    <mergeCell ref="D13:E13"/>
    <mergeCell ref="F13:G13"/>
    <mergeCell ref="H13:I13"/>
    <mergeCell ref="J13:K13"/>
    <mergeCell ref="L13:M13"/>
    <mergeCell ref="N13:O13"/>
    <mergeCell ref="P13:Q13"/>
    <mergeCell ref="A10:B11"/>
    <mergeCell ref="A12:B13"/>
    <mergeCell ref="C12:C13"/>
    <mergeCell ref="D12:G12"/>
    <mergeCell ref="C10:AE10"/>
    <mergeCell ref="C11:AE11"/>
    <mergeCell ref="A7:B7"/>
    <mergeCell ref="C7:AE7"/>
    <mergeCell ref="A8:B8"/>
    <mergeCell ref="C8:AE8"/>
    <mergeCell ref="A9:B9"/>
    <mergeCell ref="C9:AE9"/>
    <mergeCell ref="AB12:AE12"/>
    <mergeCell ref="X13:Y13"/>
    <mergeCell ref="Z13:AA13"/>
    <mergeCell ref="A16:B17"/>
    <mergeCell ref="A14:AE14"/>
    <mergeCell ref="T12:W12"/>
    <mergeCell ref="X12:AA12"/>
    <mergeCell ref="H12:K12"/>
    <mergeCell ref="L12:O12"/>
    <mergeCell ref="P12:S12"/>
    <mergeCell ref="L16:O16"/>
    <mergeCell ref="P16:S16"/>
    <mergeCell ref="L17:M17"/>
    <mergeCell ref="N17:O17"/>
    <mergeCell ref="R17:S17"/>
    <mergeCell ref="T17:U17"/>
    <mergeCell ref="V17:W17"/>
    <mergeCell ref="X17:Y17"/>
    <mergeCell ref="C16:C17"/>
    <mergeCell ref="A15:B15"/>
    <mergeCell ref="D15:E15"/>
    <mergeCell ref="F15:G15"/>
    <mergeCell ref="H15:I15"/>
    <mergeCell ref="J15:K15"/>
    <mergeCell ref="L15:M15"/>
    <mergeCell ref="N15:O15"/>
    <mergeCell ref="AB15:AC15"/>
    <mergeCell ref="Z15:AA15"/>
    <mergeCell ref="T13:U13"/>
    <mergeCell ref="V13:W13"/>
    <mergeCell ref="F17:G17"/>
    <mergeCell ref="H17:I17"/>
    <mergeCell ref="J17:K17"/>
    <mergeCell ref="D16:G16"/>
    <mergeCell ref="H16:K16"/>
    <mergeCell ref="P17:Q17"/>
    <mergeCell ref="D17:E17"/>
    <mergeCell ref="AB17:AC17"/>
    <mergeCell ref="AD17:AE17"/>
    <mergeCell ref="Z17:AA17"/>
    <mergeCell ref="AD15:AE15"/>
    <mergeCell ref="P15:Q15"/>
    <mergeCell ref="R15:S15"/>
    <mergeCell ref="T15:U15"/>
    <mergeCell ref="V15:W15"/>
    <mergeCell ref="X15:Y15"/>
    <mergeCell ref="R13:S13"/>
    <mergeCell ref="T16:W16"/>
    <mergeCell ref="X16:AA16"/>
    <mergeCell ref="AB16:AE16"/>
    <mergeCell ref="A20:AE20"/>
    <mergeCell ref="A21:B21"/>
    <mergeCell ref="D21:E21"/>
    <mergeCell ref="F21:G21"/>
    <mergeCell ref="H21:I21"/>
    <mergeCell ref="J21:K21"/>
    <mergeCell ref="L21:M21"/>
    <mergeCell ref="N21:O21"/>
    <mergeCell ref="Z22:AA22"/>
    <mergeCell ref="X22:Y22"/>
    <mergeCell ref="Z21:AA21"/>
    <mergeCell ref="F22:G22"/>
    <mergeCell ref="H22:I22"/>
    <mergeCell ref="J22:K22"/>
    <mergeCell ref="L22:M22"/>
    <mergeCell ref="N22:O22"/>
    <mergeCell ref="P22:Q22"/>
    <mergeCell ref="P21:Q21"/>
    <mergeCell ref="A34:B34"/>
    <mergeCell ref="H32:J32"/>
    <mergeCell ref="K32:M32"/>
    <mergeCell ref="N32:O32"/>
    <mergeCell ref="P32:Q32"/>
    <mergeCell ref="Y27:AA27"/>
    <mergeCell ref="Y26:AA26"/>
    <mergeCell ref="A35:B35"/>
    <mergeCell ref="C35:AE35"/>
    <mergeCell ref="AB30:AC30"/>
    <mergeCell ref="AD30:AE30"/>
    <mergeCell ref="H31:J31"/>
    <mergeCell ref="K31:M31"/>
    <mergeCell ref="N31:O31"/>
    <mergeCell ref="P31:Q31"/>
    <mergeCell ref="R31:S31"/>
    <mergeCell ref="T31:U31"/>
    <mergeCell ref="N27:O27"/>
    <mergeCell ref="AB27:AC27"/>
    <mergeCell ref="V30:X30"/>
    <mergeCell ref="AB31:AC31"/>
    <mergeCell ref="AD31:AE31"/>
    <mergeCell ref="Y32:AA32"/>
    <mergeCell ref="C31:G31"/>
    <mergeCell ref="R44:T44"/>
    <mergeCell ref="U44:W44"/>
    <mergeCell ref="E45:K45"/>
    <mergeCell ref="L45:N45"/>
    <mergeCell ref="O45:Q45"/>
    <mergeCell ref="R45:T45"/>
    <mergeCell ref="D19:E19"/>
    <mergeCell ref="F19:G19"/>
    <mergeCell ref="H19:I19"/>
    <mergeCell ref="D22:E22"/>
    <mergeCell ref="R21:S21"/>
    <mergeCell ref="T21:U21"/>
    <mergeCell ref="V21:W21"/>
    <mergeCell ref="U45:W45"/>
    <mergeCell ref="P19:Q19"/>
    <mergeCell ref="R19:S19"/>
    <mergeCell ref="P27:Q27"/>
    <mergeCell ref="R27:S27"/>
    <mergeCell ref="T27:U27"/>
    <mergeCell ref="J19:K19"/>
    <mergeCell ref="L19:M19"/>
    <mergeCell ref="N19:O19"/>
    <mergeCell ref="T19:U19"/>
    <mergeCell ref="V19:W19"/>
    <mergeCell ref="A18:AE18"/>
    <mergeCell ref="A19:B19"/>
    <mergeCell ref="A33:B33"/>
    <mergeCell ref="C33:AE33"/>
    <mergeCell ref="AB32:AC32"/>
    <mergeCell ref="C23:G24"/>
    <mergeCell ref="AD22:AE22"/>
    <mergeCell ref="R22:S22"/>
    <mergeCell ref="T22:U22"/>
    <mergeCell ref="V22:W22"/>
    <mergeCell ref="N24:O24"/>
    <mergeCell ref="P24:Q24"/>
    <mergeCell ref="T25:U25"/>
    <mergeCell ref="AD27:AE27"/>
    <mergeCell ref="AB25:AC25"/>
    <mergeCell ref="AD19:AE19"/>
    <mergeCell ref="AB19:AC19"/>
    <mergeCell ref="AB22:AC22"/>
    <mergeCell ref="A22:B22"/>
    <mergeCell ref="AB21:AC21"/>
    <mergeCell ref="AD21:AE21"/>
    <mergeCell ref="X21:Y21"/>
    <mergeCell ref="X19:Y19"/>
    <mergeCell ref="Z19:AA19"/>
    <mergeCell ref="A84:AE84"/>
    <mergeCell ref="R50:T50"/>
    <mergeCell ref="U50:W50"/>
    <mergeCell ref="E51:K51"/>
    <mergeCell ref="L51:N51"/>
    <mergeCell ref="O51:Q51"/>
    <mergeCell ref="R51:T51"/>
    <mergeCell ref="U51:W51"/>
    <mergeCell ref="A52:AE53"/>
    <mergeCell ref="A69:AE69"/>
    <mergeCell ref="B76:C76"/>
    <mergeCell ref="A70:AE70"/>
    <mergeCell ref="A72:AE72"/>
    <mergeCell ref="A73:A74"/>
    <mergeCell ref="B73:C74"/>
    <mergeCell ref="D73:K73"/>
    <mergeCell ref="L73:R73"/>
    <mergeCell ref="S73:Y73"/>
    <mergeCell ref="B80:C80"/>
    <mergeCell ref="A67:AE67"/>
    <mergeCell ref="A68:AE68"/>
    <mergeCell ref="B75:Y75"/>
    <mergeCell ref="B77:Y77"/>
    <mergeCell ref="B78:C78"/>
    <mergeCell ref="A85:AE85"/>
    <mergeCell ref="H23:M23"/>
    <mergeCell ref="N23:Q23"/>
    <mergeCell ref="R23:U23"/>
    <mergeCell ref="V23:AA23"/>
    <mergeCell ref="AB23:AE23"/>
    <mergeCell ref="H24:J24"/>
    <mergeCell ref="K24:M24"/>
    <mergeCell ref="V24:X24"/>
    <mergeCell ref="Y24:AA24"/>
    <mergeCell ref="H25:J25"/>
    <mergeCell ref="K25:M25"/>
    <mergeCell ref="V25:X25"/>
    <mergeCell ref="Y25:AA25"/>
    <mergeCell ref="H26:J26"/>
    <mergeCell ref="K26:M26"/>
    <mergeCell ref="A83:AE83"/>
    <mergeCell ref="E44:K44"/>
    <mergeCell ref="L44:N44"/>
    <mergeCell ref="O44:Q44"/>
    <mergeCell ref="P26:Q26"/>
    <mergeCell ref="R26:S26"/>
    <mergeCell ref="T26:U26"/>
    <mergeCell ref="V26:X26"/>
  </mergeCell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V21"/>
  <sheetViews>
    <sheetView view="pageBreakPreview" zoomScale="78" zoomScaleNormal="78" zoomScaleSheetLayoutView="78" workbookViewId="0">
      <selection activeCell="F10" sqref="F10"/>
    </sheetView>
  </sheetViews>
  <sheetFormatPr defaultRowHeight="15.6" x14ac:dyDescent="0.3"/>
  <cols>
    <col min="1" max="1" width="9.109375" style="125"/>
    <col min="2" max="2" width="31.33203125" style="125" customWidth="1"/>
    <col min="3" max="3" width="34" style="125" customWidth="1"/>
    <col min="4" max="4" width="25.5546875" style="125" customWidth="1"/>
    <col min="5" max="5" width="19" style="125" customWidth="1"/>
    <col min="6" max="6" width="14.33203125" style="125" customWidth="1"/>
    <col min="7" max="20" width="10.33203125" style="125" customWidth="1"/>
    <col min="21" max="257" width="9.109375" style="125"/>
    <col min="258" max="258" width="31.33203125" style="125" customWidth="1"/>
    <col min="259" max="259" width="29.44140625" style="125" customWidth="1"/>
    <col min="260" max="260" width="25.5546875" style="125" customWidth="1"/>
    <col min="261" max="261" width="19" style="125" customWidth="1"/>
    <col min="262" max="262" width="14.33203125" style="125" customWidth="1"/>
    <col min="263" max="263" width="9.109375" style="125"/>
    <col min="264" max="264" width="9" style="125" customWidth="1"/>
    <col min="265" max="275" width="9.109375" style="125"/>
    <col min="276" max="276" width="9" style="125" customWidth="1"/>
    <col min="277" max="513" width="9.109375" style="125"/>
    <col min="514" max="514" width="31.33203125" style="125" customWidth="1"/>
    <col min="515" max="515" width="29.44140625" style="125" customWidth="1"/>
    <col min="516" max="516" width="25.5546875" style="125" customWidth="1"/>
    <col min="517" max="517" width="19" style="125" customWidth="1"/>
    <col min="518" max="518" width="14.33203125" style="125" customWidth="1"/>
    <col min="519" max="519" width="9.109375" style="125"/>
    <col min="520" max="520" width="9" style="125" customWidth="1"/>
    <col min="521" max="531" width="9.109375" style="125"/>
    <col min="532" max="532" width="9" style="125" customWidth="1"/>
    <col min="533" max="769" width="9.109375" style="125"/>
    <col min="770" max="770" width="31.33203125" style="125" customWidth="1"/>
    <col min="771" max="771" width="29.44140625" style="125" customWidth="1"/>
    <col min="772" max="772" width="25.5546875" style="125" customWidth="1"/>
    <col min="773" max="773" width="19" style="125" customWidth="1"/>
    <col min="774" max="774" width="14.33203125" style="125" customWidth="1"/>
    <col min="775" max="775" width="9.109375" style="125"/>
    <col min="776" max="776" width="9" style="125" customWidth="1"/>
    <col min="777" max="787" width="9.109375" style="125"/>
    <col min="788" max="788" width="9" style="125" customWidth="1"/>
    <col min="789" max="1025" width="9.109375" style="125"/>
    <col min="1026" max="1026" width="31.33203125" style="125" customWidth="1"/>
    <col min="1027" max="1027" width="29.44140625" style="125" customWidth="1"/>
    <col min="1028" max="1028" width="25.5546875" style="125" customWidth="1"/>
    <col min="1029" max="1029" width="19" style="125" customWidth="1"/>
    <col min="1030" max="1030" width="14.33203125" style="125" customWidth="1"/>
    <col min="1031" max="1031" width="9.109375" style="125"/>
    <col min="1032" max="1032" width="9" style="125" customWidth="1"/>
    <col min="1033" max="1043" width="9.109375" style="125"/>
    <col min="1044" max="1044" width="9" style="125" customWidth="1"/>
    <col min="1045" max="1281" width="9.109375" style="125"/>
    <col min="1282" max="1282" width="31.33203125" style="125" customWidth="1"/>
    <col min="1283" max="1283" width="29.44140625" style="125" customWidth="1"/>
    <col min="1284" max="1284" width="25.5546875" style="125" customWidth="1"/>
    <col min="1285" max="1285" width="19" style="125" customWidth="1"/>
    <col min="1286" max="1286" width="14.33203125" style="125" customWidth="1"/>
    <col min="1287" max="1287" width="9.109375" style="125"/>
    <col min="1288" max="1288" width="9" style="125" customWidth="1"/>
    <col min="1289" max="1299" width="9.109375" style="125"/>
    <col min="1300" max="1300" width="9" style="125" customWidth="1"/>
    <col min="1301" max="1537" width="9.109375" style="125"/>
    <col min="1538" max="1538" width="31.33203125" style="125" customWidth="1"/>
    <col min="1539" max="1539" width="29.44140625" style="125" customWidth="1"/>
    <col min="1540" max="1540" width="25.5546875" style="125" customWidth="1"/>
    <col min="1541" max="1541" width="19" style="125" customWidth="1"/>
    <col min="1542" max="1542" width="14.33203125" style="125" customWidth="1"/>
    <col min="1543" max="1543" width="9.109375" style="125"/>
    <col min="1544" max="1544" width="9" style="125" customWidth="1"/>
    <col min="1545" max="1555" width="9.109375" style="125"/>
    <col min="1556" max="1556" width="9" style="125" customWidth="1"/>
    <col min="1557" max="1793" width="9.109375" style="125"/>
    <col min="1794" max="1794" width="31.33203125" style="125" customWidth="1"/>
    <col min="1795" max="1795" width="29.44140625" style="125" customWidth="1"/>
    <col min="1796" max="1796" width="25.5546875" style="125" customWidth="1"/>
    <col min="1797" max="1797" width="19" style="125" customWidth="1"/>
    <col min="1798" max="1798" width="14.33203125" style="125" customWidth="1"/>
    <col min="1799" max="1799" width="9.109375" style="125"/>
    <col min="1800" max="1800" width="9" style="125" customWidth="1"/>
    <col min="1801" max="1811" width="9.109375" style="125"/>
    <col min="1812" max="1812" width="9" style="125" customWidth="1"/>
    <col min="1813" max="2049" width="9.109375" style="125"/>
    <col min="2050" max="2050" width="31.33203125" style="125" customWidth="1"/>
    <col min="2051" max="2051" width="29.44140625" style="125" customWidth="1"/>
    <col min="2052" max="2052" width="25.5546875" style="125" customWidth="1"/>
    <col min="2053" max="2053" width="19" style="125" customWidth="1"/>
    <col min="2054" max="2054" width="14.33203125" style="125" customWidth="1"/>
    <col min="2055" max="2055" width="9.109375" style="125"/>
    <col min="2056" max="2056" width="9" style="125" customWidth="1"/>
    <col min="2057" max="2067" width="9.109375" style="125"/>
    <col min="2068" max="2068" width="9" style="125" customWidth="1"/>
    <col min="2069" max="2305" width="9.109375" style="125"/>
    <col min="2306" max="2306" width="31.33203125" style="125" customWidth="1"/>
    <col min="2307" max="2307" width="29.44140625" style="125" customWidth="1"/>
    <col min="2308" max="2308" width="25.5546875" style="125" customWidth="1"/>
    <col min="2309" max="2309" width="19" style="125" customWidth="1"/>
    <col min="2310" max="2310" width="14.33203125" style="125" customWidth="1"/>
    <col min="2311" max="2311" width="9.109375" style="125"/>
    <col min="2312" max="2312" width="9" style="125" customWidth="1"/>
    <col min="2313" max="2323" width="9.109375" style="125"/>
    <col min="2324" max="2324" width="9" style="125" customWidth="1"/>
    <col min="2325" max="2561" width="9.109375" style="125"/>
    <col min="2562" max="2562" width="31.33203125" style="125" customWidth="1"/>
    <col min="2563" max="2563" width="29.44140625" style="125" customWidth="1"/>
    <col min="2564" max="2564" width="25.5546875" style="125" customWidth="1"/>
    <col min="2565" max="2565" width="19" style="125" customWidth="1"/>
    <col min="2566" max="2566" width="14.33203125" style="125" customWidth="1"/>
    <col min="2567" max="2567" width="9.109375" style="125"/>
    <col min="2568" max="2568" width="9" style="125" customWidth="1"/>
    <col min="2569" max="2579" width="9.109375" style="125"/>
    <col min="2580" max="2580" width="9" style="125" customWidth="1"/>
    <col min="2581" max="2817" width="9.109375" style="125"/>
    <col min="2818" max="2818" width="31.33203125" style="125" customWidth="1"/>
    <col min="2819" max="2819" width="29.44140625" style="125" customWidth="1"/>
    <col min="2820" max="2820" width="25.5546875" style="125" customWidth="1"/>
    <col min="2821" max="2821" width="19" style="125" customWidth="1"/>
    <col min="2822" max="2822" width="14.33203125" style="125" customWidth="1"/>
    <col min="2823" max="2823" width="9.109375" style="125"/>
    <col min="2824" max="2824" width="9" style="125" customWidth="1"/>
    <col min="2825" max="2835" width="9.109375" style="125"/>
    <col min="2836" max="2836" width="9" style="125" customWidth="1"/>
    <col min="2837" max="3073" width="9.109375" style="125"/>
    <col min="3074" max="3074" width="31.33203125" style="125" customWidth="1"/>
    <col min="3075" max="3075" width="29.44140625" style="125" customWidth="1"/>
    <col min="3076" max="3076" width="25.5546875" style="125" customWidth="1"/>
    <col min="3077" max="3077" width="19" style="125" customWidth="1"/>
    <col min="3078" max="3078" width="14.33203125" style="125" customWidth="1"/>
    <col min="3079" max="3079" width="9.109375" style="125"/>
    <col min="3080" max="3080" width="9" style="125" customWidth="1"/>
    <col min="3081" max="3091" width="9.109375" style="125"/>
    <col min="3092" max="3092" width="9" style="125" customWidth="1"/>
    <col min="3093" max="3329" width="9.109375" style="125"/>
    <col min="3330" max="3330" width="31.33203125" style="125" customWidth="1"/>
    <col min="3331" max="3331" width="29.44140625" style="125" customWidth="1"/>
    <col min="3332" max="3332" width="25.5546875" style="125" customWidth="1"/>
    <col min="3333" max="3333" width="19" style="125" customWidth="1"/>
    <col min="3334" max="3334" width="14.33203125" style="125" customWidth="1"/>
    <col min="3335" max="3335" width="9.109375" style="125"/>
    <col min="3336" max="3336" width="9" style="125" customWidth="1"/>
    <col min="3337" max="3347" width="9.109375" style="125"/>
    <col min="3348" max="3348" width="9" style="125" customWidth="1"/>
    <col min="3349" max="3585" width="9.109375" style="125"/>
    <col min="3586" max="3586" width="31.33203125" style="125" customWidth="1"/>
    <col min="3587" max="3587" width="29.44140625" style="125" customWidth="1"/>
    <col min="3588" max="3588" width="25.5546875" style="125" customWidth="1"/>
    <col min="3589" max="3589" width="19" style="125" customWidth="1"/>
    <col min="3590" max="3590" width="14.33203125" style="125" customWidth="1"/>
    <col min="3591" max="3591" width="9.109375" style="125"/>
    <col min="3592" max="3592" width="9" style="125" customWidth="1"/>
    <col min="3593" max="3603" width="9.109375" style="125"/>
    <col min="3604" max="3604" width="9" style="125" customWidth="1"/>
    <col min="3605" max="3841" width="9.109375" style="125"/>
    <col min="3842" max="3842" width="31.33203125" style="125" customWidth="1"/>
    <col min="3843" max="3843" width="29.44140625" style="125" customWidth="1"/>
    <col min="3844" max="3844" width="25.5546875" style="125" customWidth="1"/>
    <col min="3845" max="3845" width="19" style="125" customWidth="1"/>
    <col min="3846" max="3846" width="14.33203125" style="125" customWidth="1"/>
    <col min="3847" max="3847" width="9.109375" style="125"/>
    <col min="3848" max="3848" width="9" style="125" customWidth="1"/>
    <col min="3849" max="3859" width="9.109375" style="125"/>
    <col min="3860" max="3860" width="9" style="125" customWidth="1"/>
    <col min="3861" max="4097" width="9.109375" style="125"/>
    <col min="4098" max="4098" width="31.33203125" style="125" customWidth="1"/>
    <col min="4099" max="4099" width="29.44140625" style="125" customWidth="1"/>
    <col min="4100" max="4100" width="25.5546875" style="125" customWidth="1"/>
    <col min="4101" max="4101" width="19" style="125" customWidth="1"/>
    <col min="4102" max="4102" width="14.33203125" style="125" customWidth="1"/>
    <col min="4103" max="4103" width="9.109375" style="125"/>
    <col min="4104" max="4104" width="9" style="125" customWidth="1"/>
    <col min="4105" max="4115" width="9.109375" style="125"/>
    <col min="4116" max="4116" width="9" style="125" customWidth="1"/>
    <col min="4117" max="4353" width="9.109375" style="125"/>
    <col min="4354" max="4354" width="31.33203125" style="125" customWidth="1"/>
    <col min="4355" max="4355" width="29.44140625" style="125" customWidth="1"/>
    <col min="4356" max="4356" width="25.5546875" style="125" customWidth="1"/>
    <col min="4357" max="4357" width="19" style="125" customWidth="1"/>
    <col min="4358" max="4358" width="14.33203125" style="125" customWidth="1"/>
    <col min="4359" max="4359" width="9.109375" style="125"/>
    <col min="4360" max="4360" width="9" style="125" customWidth="1"/>
    <col min="4361" max="4371" width="9.109375" style="125"/>
    <col min="4372" max="4372" width="9" style="125" customWidth="1"/>
    <col min="4373" max="4609" width="9.109375" style="125"/>
    <col min="4610" max="4610" width="31.33203125" style="125" customWidth="1"/>
    <col min="4611" max="4611" width="29.44140625" style="125" customWidth="1"/>
    <col min="4612" max="4612" width="25.5546875" style="125" customWidth="1"/>
    <col min="4613" max="4613" width="19" style="125" customWidth="1"/>
    <col min="4614" max="4614" width="14.33203125" style="125" customWidth="1"/>
    <col min="4615" max="4615" width="9.109375" style="125"/>
    <col min="4616" max="4616" width="9" style="125" customWidth="1"/>
    <col min="4617" max="4627" width="9.109375" style="125"/>
    <col min="4628" max="4628" width="9" style="125" customWidth="1"/>
    <col min="4629" max="4865" width="9.109375" style="125"/>
    <col min="4866" max="4866" width="31.33203125" style="125" customWidth="1"/>
    <col min="4867" max="4867" width="29.44140625" style="125" customWidth="1"/>
    <col min="4868" max="4868" width="25.5546875" style="125" customWidth="1"/>
    <col min="4869" max="4869" width="19" style="125" customWidth="1"/>
    <col min="4870" max="4870" width="14.33203125" style="125" customWidth="1"/>
    <col min="4871" max="4871" width="9.109375" style="125"/>
    <col min="4872" max="4872" width="9" style="125" customWidth="1"/>
    <col min="4873" max="4883" width="9.109375" style="125"/>
    <col min="4884" max="4884" width="9" style="125" customWidth="1"/>
    <col min="4885" max="5121" width="9.109375" style="125"/>
    <col min="5122" max="5122" width="31.33203125" style="125" customWidth="1"/>
    <col min="5123" max="5123" width="29.44140625" style="125" customWidth="1"/>
    <col min="5124" max="5124" width="25.5546875" style="125" customWidth="1"/>
    <col min="5125" max="5125" width="19" style="125" customWidth="1"/>
    <col min="5126" max="5126" width="14.33203125" style="125" customWidth="1"/>
    <col min="5127" max="5127" width="9.109375" style="125"/>
    <col min="5128" max="5128" width="9" style="125" customWidth="1"/>
    <col min="5129" max="5139" width="9.109375" style="125"/>
    <col min="5140" max="5140" width="9" style="125" customWidth="1"/>
    <col min="5141" max="5377" width="9.109375" style="125"/>
    <col min="5378" max="5378" width="31.33203125" style="125" customWidth="1"/>
    <col min="5379" max="5379" width="29.44140625" style="125" customWidth="1"/>
    <col min="5380" max="5380" width="25.5546875" style="125" customWidth="1"/>
    <col min="5381" max="5381" width="19" style="125" customWidth="1"/>
    <col min="5382" max="5382" width="14.33203125" style="125" customWidth="1"/>
    <col min="5383" max="5383" width="9.109375" style="125"/>
    <col min="5384" max="5384" width="9" style="125" customWidth="1"/>
    <col min="5385" max="5395" width="9.109375" style="125"/>
    <col min="5396" max="5396" width="9" style="125" customWidth="1"/>
    <col min="5397" max="5633" width="9.109375" style="125"/>
    <col min="5634" max="5634" width="31.33203125" style="125" customWidth="1"/>
    <col min="5635" max="5635" width="29.44140625" style="125" customWidth="1"/>
    <col min="5636" max="5636" width="25.5546875" style="125" customWidth="1"/>
    <col min="5637" max="5637" width="19" style="125" customWidth="1"/>
    <col min="5638" max="5638" width="14.33203125" style="125" customWidth="1"/>
    <col min="5639" max="5639" width="9.109375" style="125"/>
    <col min="5640" max="5640" width="9" style="125" customWidth="1"/>
    <col min="5641" max="5651" width="9.109375" style="125"/>
    <col min="5652" max="5652" width="9" style="125" customWidth="1"/>
    <col min="5653" max="5889" width="9.109375" style="125"/>
    <col min="5890" max="5890" width="31.33203125" style="125" customWidth="1"/>
    <col min="5891" max="5891" width="29.44140625" style="125" customWidth="1"/>
    <col min="5892" max="5892" width="25.5546875" style="125" customWidth="1"/>
    <col min="5893" max="5893" width="19" style="125" customWidth="1"/>
    <col min="5894" max="5894" width="14.33203125" style="125" customWidth="1"/>
    <col min="5895" max="5895" width="9.109375" style="125"/>
    <col min="5896" max="5896" width="9" style="125" customWidth="1"/>
    <col min="5897" max="5907" width="9.109375" style="125"/>
    <col min="5908" max="5908" width="9" style="125" customWidth="1"/>
    <col min="5909" max="6145" width="9.109375" style="125"/>
    <col min="6146" max="6146" width="31.33203125" style="125" customWidth="1"/>
    <col min="6147" max="6147" width="29.44140625" style="125" customWidth="1"/>
    <col min="6148" max="6148" width="25.5546875" style="125" customWidth="1"/>
    <col min="6149" max="6149" width="19" style="125" customWidth="1"/>
    <col min="6150" max="6150" width="14.33203125" style="125" customWidth="1"/>
    <col min="6151" max="6151" width="9.109375" style="125"/>
    <col min="6152" max="6152" width="9" style="125" customWidth="1"/>
    <col min="6153" max="6163" width="9.109375" style="125"/>
    <col min="6164" max="6164" width="9" style="125" customWidth="1"/>
    <col min="6165" max="6401" width="9.109375" style="125"/>
    <col min="6402" max="6402" width="31.33203125" style="125" customWidth="1"/>
    <col min="6403" max="6403" width="29.44140625" style="125" customWidth="1"/>
    <col min="6404" max="6404" width="25.5546875" style="125" customWidth="1"/>
    <col min="6405" max="6405" width="19" style="125" customWidth="1"/>
    <col min="6406" max="6406" width="14.33203125" style="125" customWidth="1"/>
    <col min="6407" max="6407" width="9.109375" style="125"/>
    <col min="6408" max="6408" width="9" style="125" customWidth="1"/>
    <col min="6409" max="6419" width="9.109375" style="125"/>
    <col min="6420" max="6420" width="9" style="125" customWidth="1"/>
    <col min="6421" max="6657" width="9.109375" style="125"/>
    <col min="6658" max="6658" width="31.33203125" style="125" customWidth="1"/>
    <col min="6659" max="6659" width="29.44140625" style="125" customWidth="1"/>
    <col min="6660" max="6660" width="25.5546875" style="125" customWidth="1"/>
    <col min="6661" max="6661" width="19" style="125" customWidth="1"/>
    <col min="6662" max="6662" width="14.33203125" style="125" customWidth="1"/>
    <col min="6663" max="6663" width="9.109375" style="125"/>
    <col min="6664" max="6664" width="9" style="125" customWidth="1"/>
    <col min="6665" max="6675" width="9.109375" style="125"/>
    <col min="6676" max="6676" width="9" style="125" customWidth="1"/>
    <col min="6677" max="6913" width="9.109375" style="125"/>
    <col min="6914" max="6914" width="31.33203125" style="125" customWidth="1"/>
    <col min="6915" max="6915" width="29.44140625" style="125" customWidth="1"/>
    <col min="6916" max="6916" width="25.5546875" style="125" customWidth="1"/>
    <col min="6917" max="6917" width="19" style="125" customWidth="1"/>
    <col min="6918" max="6918" width="14.33203125" style="125" customWidth="1"/>
    <col min="6919" max="6919" width="9.109375" style="125"/>
    <col min="6920" max="6920" width="9" style="125" customWidth="1"/>
    <col min="6921" max="6931" width="9.109375" style="125"/>
    <col min="6932" max="6932" width="9" style="125" customWidth="1"/>
    <col min="6933" max="7169" width="9.109375" style="125"/>
    <col min="7170" max="7170" width="31.33203125" style="125" customWidth="1"/>
    <col min="7171" max="7171" width="29.44140625" style="125" customWidth="1"/>
    <col min="7172" max="7172" width="25.5546875" style="125" customWidth="1"/>
    <col min="7173" max="7173" width="19" style="125" customWidth="1"/>
    <col min="7174" max="7174" width="14.33203125" style="125" customWidth="1"/>
    <col min="7175" max="7175" width="9.109375" style="125"/>
    <col min="7176" max="7176" width="9" style="125" customWidth="1"/>
    <col min="7177" max="7187" width="9.109375" style="125"/>
    <col min="7188" max="7188" width="9" style="125" customWidth="1"/>
    <col min="7189" max="7425" width="9.109375" style="125"/>
    <col min="7426" max="7426" width="31.33203125" style="125" customWidth="1"/>
    <col min="7427" max="7427" width="29.44140625" style="125" customWidth="1"/>
    <col min="7428" max="7428" width="25.5546875" style="125" customWidth="1"/>
    <col min="7429" max="7429" width="19" style="125" customWidth="1"/>
    <col min="7430" max="7430" width="14.33203125" style="125" customWidth="1"/>
    <col min="7431" max="7431" width="9.109375" style="125"/>
    <col min="7432" max="7432" width="9" style="125" customWidth="1"/>
    <col min="7433" max="7443" width="9.109375" style="125"/>
    <col min="7444" max="7444" width="9" style="125" customWidth="1"/>
    <col min="7445" max="7681" width="9.109375" style="125"/>
    <col min="7682" max="7682" width="31.33203125" style="125" customWidth="1"/>
    <col min="7683" max="7683" width="29.44140625" style="125" customWidth="1"/>
    <col min="7684" max="7684" width="25.5546875" style="125" customWidth="1"/>
    <col min="7685" max="7685" width="19" style="125" customWidth="1"/>
    <col min="7686" max="7686" width="14.33203125" style="125" customWidth="1"/>
    <col min="7687" max="7687" width="9.109375" style="125"/>
    <col min="7688" max="7688" width="9" style="125" customWidth="1"/>
    <col min="7689" max="7699" width="9.109375" style="125"/>
    <col min="7700" max="7700" width="9" style="125" customWidth="1"/>
    <col min="7701" max="7937" width="9.109375" style="125"/>
    <col min="7938" max="7938" width="31.33203125" style="125" customWidth="1"/>
    <col min="7939" max="7939" width="29.44140625" style="125" customWidth="1"/>
    <col min="7940" max="7940" width="25.5546875" style="125" customWidth="1"/>
    <col min="7941" max="7941" width="19" style="125" customWidth="1"/>
    <col min="7942" max="7942" width="14.33203125" style="125" customWidth="1"/>
    <col min="7943" max="7943" width="9.109375" style="125"/>
    <col min="7944" max="7944" width="9" style="125" customWidth="1"/>
    <col min="7945" max="7955" width="9.109375" style="125"/>
    <col min="7956" max="7956" width="9" style="125" customWidth="1"/>
    <col min="7957" max="8193" width="9.109375" style="125"/>
    <col min="8194" max="8194" width="31.33203125" style="125" customWidth="1"/>
    <col min="8195" max="8195" width="29.44140625" style="125" customWidth="1"/>
    <col min="8196" max="8196" width="25.5546875" style="125" customWidth="1"/>
    <col min="8197" max="8197" width="19" style="125" customWidth="1"/>
    <col min="8198" max="8198" width="14.33203125" style="125" customWidth="1"/>
    <col min="8199" max="8199" width="9.109375" style="125"/>
    <col min="8200" max="8200" width="9" style="125" customWidth="1"/>
    <col min="8201" max="8211" width="9.109375" style="125"/>
    <col min="8212" max="8212" width="9" style="125" customWidth="1"/>
    <col min="8213" max="8449" width="9.109375" style="125"/>
    <col min="8450" max="8450" width="31.33203125" style="125" customWidth="1"/>
    <col min="8451" max="8451" width="29.44140625" style="125" customWidth="1"/>
    <col min="8452" max="8452" width="25.5546875" style="125" customWidth="1"/>
    <col min="8453" max="8453" width="19" style="125" customWidth="1"/>
    <col min="8454" max="8454" width="14.33203125" style="125" customWidth="1"/>
    <col min="8455" max="8455" width="9.109375" style="125"/>
    <col min="8456" max="8456" width="9" style="125" customWidth="1"/>
    <col min="8457" max="8467" width="9.109375" style="125"/>
    <col min="8468" max="8468" width="9" style="125" customWidth="1"/>
    <col min="8469" max="8705" width="9.109375" style="125"/>
    <col min="8706" max="8706" width="31.33203125" style="125" customWidth="1"/>
    <col min="8707" max="8707" width="29.44140625" style="125" customWidth="1"/>
    <col min="8708" max="8708" width="25.5546875" style="125" customWidth="1"/>
    <col min="8709" max="8709" width="19" style="125" customWidth="1"/>
    <col min="8710" max="8710" width="14.33203125" style="125" customWidth="1"/>
    <col min="8711" max="8711" width="9.109375" style="125"/>
    <col min="8712" max="8712" width="9" style="125" customWidth="1"/>
    <col min="8713" max="8723" width="9.109375" style="125"/>
    <col min="8724" max="8724" width="9" style="125" customWidth="1"/>
    <col min="8725" max="8961" width="9.109375" style="125"/>
    <col min="8962" max="8962" width="31.33203125" style="125" customWidth="1"/>
    <col min="8963" max="8963" width="29.44140625" style="125" customWidth="1"/>
    <col min="8964" max="8964" width="25.5546875" style="125" customWidth="1"/>
    <col min="8965" max="8965" width="19" style="125" customWidth="1"/>
    <col min="8966" max="8966" width="14.33203125" style="125" customWidth="1"/>
    <col min="8967" max="8967" width="9.109375" style="125"/>
    <col min="8968" max="8968" width="9" style="125" customWidth="1"/>
    <col min="8969" max="8979" width="9.109375" style="125"/>
    <col min="8980" max="8980" width="9" style="125" customWidth="1"/>
    <col min="8981" max="9217" width="9.109375" style="125"/>
    <col min="9218" max="9218" width="31.33203125" style="125" customWidth="1"/>
    <col min="9219" max="9219" width="29.44140625" style="125" customWidth="1"/>
    <col min="9220" max="9220" width="25.5546875" style="125" customWidth="1"/>
    <col min="9221" max="9221" width="19" style="125" customWidth="1"/>
    <col min="9222" max="9222" width="14.33203125" style="125" customWidth="1"/>
    <col min="9223" max="9223" width="9.109375" style="125"/>
    <col min="9224" max="9224" width="9" style="125" customWidth="1"/>
    <col min="9225" max="9235" width="9.109375" style="125"/>
    <col min="9236" max="9236" width="9" style="125" customWidth="1"/>
    <col min="9237" max="9473" width="9.109375" style="125"/>
    <col min="9474" max="9474" width="31.33203125" style="125" customWidth="1"/>
    <col min="9475" max="9475" width="29.44140625" style="125" customWidth="1"/>
    <col min="9476" max="9476" width="25.5546875" style="125" customWidth="1"/>
    <col min="9477" max="9477" width="19" style="125" customWidth="1"/>
    <col min="9478" max="9478" width="14.33203125" style="125" customWidth="1"/>
    <col min="9479" max="9479" width="9.109375" style="125"/>
    <col min="9480" max="9480" width="9" style="125" customWidth="1"/>
    <col min="9481" max="9491" width="9.109375" style="125"/>
    <col min="9492" max="9492" width="9" style="125" customWidth="1"/>
    <col min="9493" max="9729" width="9.109375" style="125"/>
    <col min="9730" max="9730" width="31.33203125" style="125" customWidth="1"/>
    <col min="9731" max="9731" width="29.44140625" style="125" customWidth="1"/>
    <col min="9732" max="9732" width="25.5546875" style="125" customWidth="1"/>
    <col min="9733" max="9733" width="19" style="125" customWidth="1"/>
    <col min="9734" max="9734" width="14.33203125" style="125" customWidth="1"/>
    <col min="9735" max="9735" width="9.109375" style="125"/>
    <col min="9736" max="9736" width="9" style="125" customWidth="1"/>
    <col min="9737" max="9747" width="9.109375" style="125"/>
    <col min="9748" max="9748" width="9" style="125" customWidth="1"/>
    <col min="9749" max="9985" width="9.109375" style="125"/>
    <col min="9986" max="9986" width="31.33203125" style="125" customWidth="1"/>
    <col min="9987" max="9987" width="29.44140625" style="125" customWidth="1"/>
    <col min="9988" max="9988" width="25.5546875" style="125" customWidth="1"/>
    <col min="9989" max="9989" width="19" style="125" customWidth="1"/>
    <col min="9990" max="9990" width="14.33203125" style="125" customWidth="1"/>
    <col min="9991" max="9991" width="9.109375" style="125"/>
    <col min="9992" max="9992" width="9" style="125" customWidth="1"/>
    <col min="9993" max="10003" width="9.109375" style="125"/>
    <col min="10004" max="10004" width="9" style="125" customWidth="1"/>
    <col min="10005" max="10241" width="9.109375" style="125"/>
    <col min="10242" max="10242" width="31.33203125" style="125" customWidth="1"/>
    <col min="10243" max="10243" width="29.44140625" style="125" customWidth="1"/>
    <col min="10244" max="10244" width="25.5546875" style="125" customWidth="1"/>
    <col min="10245" max="10245" width="19" style="125" customWidth="1"/>
    <col min="10246" max="10246" width="14.33203125" style="125" customWidth="1"/>
    <col min="10247" max="10247" width="9.109375" style="125"/>
    <col min="10248" max="10248" width="9" style="125" customWidth="1"/>
    <col min="10249" max="10259" width="9.109375" style="125"/>
    <col min="10260" max="10260" width="9" style="125" customWidth="1"/>
    <col min="10261" max="10497" width="9.109375" style="125"/>
    <col min="10498" max="10498" width="31.33203125" style="125" customWidth="1"/>
    <col min="10499" max="10499" width="29.44140625" style="125" customWidth="1"/>
    <col min="10500" max="10500" width="25.5546875" style="125" customWidth="1"/>
    <col min="10501" max="10501" width="19" style="125" customWidth="1"/>
    <col min="10502" max="10502" width="14.33203125" style="125" customWidth="1"/>
    <col min="10503" max="10503" width="9.109375" style="125"/>
    <col min="10504" max="10504" width="9" style="125" customWidth="1"/>
    <col min="10505" max="10515" width="9.109375" style="125"/>
    <col min="10516" max="10516" width="9" style="125" customWidth="1"/>
    <col min="10517" max="10753" width="9.109375" style="125"/>
    <col min="10754" max="10754" width="31.33203125" style="125" customWidth="1"/>
    <col min="10755" max="10755" width="29.44140625" style="125" customWidth="1"/>
    <col min="10756" max="10756" width="25.5546875" style="125" customWidth="1"/>
    <col min="10757" max="10757" width="19" style="125" customWidth="1"/>
    <col min="10758" max="10758" width="14.33203125" style="125" customWidth="1"/>
    <col min="10759" max="10759" width="9.109375" style="125"/>
    <col min="10760" max="10760" width="9" style="125" customWidth="1"/>
    <col min="10761" max="10771" width="9.109375" style="125"/>
    <col min="10772" max="10772" width="9" style="125" customWidth="1"/>
    <col min="10773" max="11009" width="9.109375" style="125"/>
    <col min="11010" max="11010" width="31.33203125" style="125" customWidth="1"/>
    <col min="11011" max="11011" width="29.44140625" style="125" customWidth="1"/>
    <col min="11012" max="11012" width="25.5546875" style="125" customWidth="1"/>
    <col min="11013" max="11013" width="19" style="125" customWidth="1"/>
    <col min="11014" max="11014" width="14.33203125" style="125" customWidth="1"/>
    <col min="11015" max="11015" width="9.109375" style="125"/>
    <col min="11016" max="11016" width="9" style="125" customWidth="1"/>
    <col min="11017" max="11027" width="9.109375" style="125"/>
    <col min="11028" max="11028" width="9" style="125" customWidth="1"/>
    <col min="11029" max="11265" width="9.109375" style="125"/>
    <col min="11266" max="11266" width="31.33203125" style="125" customWidth="1"/>
    <col min="11267" max="11267" width="29.44140625" style="125" customWidth="1"/>
    <col min="11268" max="11268" width="25.5546875" style="125" customWidth="1"/>
    <col min="11269" max="11269" width="19" style="125" customWidth="1"/>
    <col min="11270" max="11270" width="14.33203125" style="125" customWidth="1"/>
    <col min="11271" max="11271" width="9.109375" style="125"/>
    <col min="11272" max="11272" width="9" style="125" customWidth="1"/>
    <col min="11273" max="11283" width="9.109375" style="125"/>
    <col min="11284" max="11284" width="9" style="125" customWidth="1"/>
    <col min="11285" max="11521" width="9.109375" style="125"/>
    <col min="11522" max="11522" width="31.33203125" style="125" customWidth="1"/>
    <col min="11523" max="11523" width="29.44140625" style="125" customWidth="1"/>
    <col min="11524" max="11524" width="25.5546875" style="125" customWidth="1"/>
    <col min="11525" max="11525" width="19" style="125" customWidth="1"/>
    <col min="11526" max="11526" width="14.33203125" style="125" customWidth="1"/>
    <col min="11527" max="11527" width="9.109375" style="125"/>
    <col min="11528" max="11528" width="9" style="125" customWidth="1"/>
    <col min="11529" max="11539" width="9.109375" style="125"/>
    <col min="11540" max="11540" width="9" style="125" customWidth="1"/>
    <col min="11541" max="11777" width="9.109375" style="125"/>
    <col min="11778" max="11778" width="31.33203125" style="125" customWidth="1"/>
    <col min="11779" max="11779" width="29.44140625" style="125" customWidth="1"/>
    <col min="11780" max="11780" width="25.5546875" style="125" customWidth="1"/>
    <col min="11781" max="11781" width="19" style="125" customWidth="1"/>
    <col min="11782" max="11782" width="14.33203125" style="125" customWidth="1"/>
    <col min="11783" max="11783" width="9.109375" style="125"/>
    <col min="11784" max="11784" width="9" style="125" customWidth="1"/>
    <col min="11785" max="11795" width="9.109375" style="125"/>
    <col min="11796" max="11796" width="9" style="125" customWidth="1"/>
    <col min="11797" max="12033" width="9.109375" style="125"/>
    <col min="12034" max="12034" width="31.33203125" style="125" customWidth="1"/>
    <col min="12035" max="12035" width="29.44140625" style="125" customWidth="1"/>
    <col min="12036" max="12036" width="25.5546875" style="125" customWidth="1"/>
    <col min="12037" max="12037" width="19" style="125" customWidth="1"/>
    <col min="12038" max="12038" width="14.33203125" style="125" customWidth="1"/>
    <col min="12039" max="12039" width="9.109375" style="125"/>
    <col min="12040" max="12040" width="9" style="125" customWidth="1"/>
    <col min="12041" max="12051" width="9.109375" style="125"/>
    <col min="12052" max="12052" width="9" style="125" customWidth="1"/>
    <col min="12053" max="12289" width="9.109375" style="125"/>
    <col min="12290" max="12290" width="31.33203125" style="125" customWidth="1"/>
    <col min="12291" max="12291" width="29.44140625" style="125" customWidth="1"/>
    <col min="12292" max="12292" width="25.5546875" style="125" customWidth="1"/>
    <col min="12293" max="12293" width="19" style="125" customWidth="1"/>
    <col min="12294" max="12294" width="14.33203125" style="125" customWidth="1"/>
    <col min="12295" max="12295" width="9.109375" style="125"/>
    <col min="12296" max="12296" width="9" style="125" customWidth="1"/>
    <col min="12297" max="12307" width="9.109375" style="125"/>
    <col min="12308" max="12308" width="9" style="125" customWidth="1"/>
    <col min="12309" max="12545" width="9.109375" style="125"/>
    <col min="12546" max="12546" width="31.33203125" style="125" customWidth="1"/>
    <col min="12547" max="12547" width="29.44140625" style="125" customWidth="1"/>
    <col min="12548" max="12548" width="25.5546875" style="125" customWidth="1"/>
    <col min="12549" max="12549" width="19" style="125" customWidth="1"/>
    <col min="12550" max="12550" width="14.33203125" style="125" customWidth="1"/>
    <col min="12551" max="12551" width="9.109375" style="125"/>
    <col min="12552" max="12552" width="9" style="125" customWidth="1"/>
    <col min="12553" max="12563" width="9.109375" style="125"/>
    <col min="12564" max="12564" width="9" style="125" customWidth="1"/>
    <col min="12565" max="12801" width="9.109375" style="125"/>
    <col min="12802" max="12802" width="31.33203125" style="125" customWidth="1"/>
    <col min="12803" max="12803" width="29.44140625" style="125" customWidth="1"/>
    <col min="12804" max="12804" width="25.5546875" style="125" customWidth="1"/>
    <col min="12805" max="12805" width="19" style="125" customWidth="1"/>
    <col min="12806" max="12806" width="14.33203125" style="125" customWidth="1"/>
    <col min="12807" max="12807" width="9.109375" style="125"/>
    <col min="12808" max="12808" width="9" style="125" customWidth="1"/>
    <col min="12809" max="12819" width="9.109375" style="125"/>
    <col min="12820" max="12820" width="9" style="125" customWidth="1"/>
    <col min="12821" max="13057" width="9.109375" style="125"/>
    <col min="13058" max="13058" width="31.33203125" style="125" customWidth="1"/>
    <col min="13059" max="13059" width="29.44140625" style="125" customWidth="1"/>
    <col min="13060" max="13060" width="25.5546875" style="125" customWidth="1"/>
    <col min="13061" max="13061" width="19" style="125" customWidth="1"/>
    <col min="13062" max="13062" width="14.33203125" style="125" customWidth="1"/>
    <col min="13063" max="13063" width="9.109375" style="125"/>
    <col min="13064" max="13064" width="9" style="125" customWidth="1"/>
    <col min="13065" max="13075" width="9.109375" style="125"/>
    <col min="13076" max="13076" width="9" style="125" customWidth="1"/>
    <col min="13077" max="13313" width="9.109375" style="125"/>
    <col min="13314" max="13314" width="31.33203125" style="125" customWidth="1"/>
    <col min="13315" max="13315" width="29.44140625" style="125" customWidth="1"/>
    <col min="13316" max="13316" width="25.5546875" style="125" customWidth="1"/>
    <col min="13317" max="13317" width="19" style="125" customWidth="1"/>
    <col min="13318" max="13318" width="14.33203125" style="125" customWidth="1"/>
    <col min="13319" max="13319" width="9.109375" style="125"/>
    <col min="13320" max="13320" width="9" style="125" customWidth="1"/>
    <col min="13321" max="13331" width="9.109375" style="125"/>
    <col min="13332" max="13332" width="9" style="125" customWidth="1"/>
    <col min="13333" max="13569" width="9.109375" style="125"/>
    <col min="13570" max="13570" width="31.33203125" style="125" customWidth="1"/>
    <col min="13571" max="13571" width="29.44140625" style="125" customWidth="1"/>
    <col min="13572" max="13572" width="25.5546875" style="125" customWidth="1"/>
    <col min="13573" max="13573" width="19" style="125" customWidth="1"/>
    <col min="13574" max="13574" width="14.33203125" style="125" customWidth="1"/>
    <col min="13575" max="13575" width="9.109375" style="125"/>
    <col min="13576" max="13576" width="9" style="125" customWidth="1"/>
    <col min="13577" max="13587" width="9.109375" style="125"/>
    <col min="13588" max="13588" width="9" style="125" customWidth="1"/>
    <col min="13589" max="13825" width="9.109375" style="125"/>
    <col min="13826" max="13826" width="31.33203125" style="125" customWidth="1"/>
    <col min="13827" max="13827" width="29.44140625" style="125" customWidth="1"/>
    <col min="13828" max="13828" width="25.5546875" style="125" customWidth="1"/>
    <col min="13829" max="13829" width="19" style="125" customWidth="1"/>
    <col min="13830" max="13830" width="14.33203125" style="125" customWidth="1"/>
    <col min="13831" max="13831" width="9.109375" style="125"/>
    <col min="13832" max="13832" width="9" style="125" customWidth="1"/>
    <col min="13833" max="13843" width="9.109375" style="125"/>
    <col min="13844" max="13844" width="9" style="125" customWidth="1"/>
    <col min="13845" max="14081" width="9.109375" style="125"/>
    <col min="14082" max="14082" width="31.33203125" style="125" customWidth="1"/>
    <col min="14083" max="14083" width="29.44140625" style="125" customWidth="1"/>
    <col min="14084" max="14084" width="25.5546875" style="125" customWidth="1"/>
    <col min="14085" max="14085" width="19" style="125" customWidth="1"/>
    <col min="14086" max="14086" width="14.33203125" style="125" customWidth="1"/>
    <col min="14087" max="14087" width="9.109375" style="125"/>
    <col min="14088" max="14088" width="9" style="125" customWidth="1"/>
    <col min="14089" max="14099" width="9.109375" style="125"/>
    <col min="14100" max="14100" width="9" style="125" customWidth="1"/>
    <col min="14101" max="14337" width="9.109375" style="125"/>
    <col min="14338" max="14338" width="31.33203125" style="125" customWidth="1"/>
    <col min="14339" max="14339" width="29.44140625" style="125" customWidth="1"/>
    <col min="14340" max="14340" width="25.5546875" style="125" customWidth="1"/>
    <col min="14341" max="14341" width="19" style="125" customWidth="1"/>
    <col min="14342" max="14342" width="14.33203125" style="125" customWidth="1"/>
    <col min="14343" max="14343" width="9.109375" style="125"/>
    <col min="14344" max="14344" width="9" style="125" customWidth="1"/>
    <col min="14345" max="14355" width="9.109375" style="125"/>
    <col min="14356" max="14356" width="9" style="125" customWidth="1"/>
    <col min="14357" max="14593" width="9.109375" style="125"/>
    <col min="14594" max="14594" width="31.33203125" style="125" customWidth="1"/>
    <col min="14595" max="14595" width="29.44140625" style="125" customWidth="1"/>
    <col min="14596" max="14596" width="25.5546875" style="125" customWidth="1"/>
    <col min="14597" max="14597" width="19" style="125" customWidth="1"/>
    <col min="14598" max="14598" width="14.33203125" style="125" customWidth="1"/>
    <col min="14599" max="14599" width="9.109375" style="125"/>
    <col min="14600" max="14600" width="9" style="125" customWidth="1"/>
    <col min="14601" max="14611" width="9.109375" style="125"/>
    <col min="14612" max="14612" width="9" style="125" customWidth="1"/>
    <col min="14613" max="14849" width="9.109375" style="125"/>
    <col min="14850" max="14850" width="31.33203125" style="125" customWidth="1"/>
    <col min="14851" max="14851" width="29.44140625" style="125" customWidth="1"/>
    <col min="14852" max="14852" width="25.5546875" style="125" customWidth="1"/>
    <col min="14853" max="14853" width="19" style="125" customWidth="1"/>
    <col min="14854" max="14854" width="14.33203125" style="125" customWidth="1"/>
    <col min="14855" max="14855" width="9.109375" style="125"/>
    <col min="14856" max="14856" width="9" style="125" customWidth="1"/>
    <col min="14857" max="14867" width="9.109375" style="125"/>
    <col min="14868" max="14868" width="9" style="125" customWidth="1"/>
    <col min="14869" max="15105" width="9.109375" style="125"/>
    <col min="15106" max="15106" width="31.33203125" style="125" customWidth="1"/>
    <col min="15107" max="15107" width="29.44140625" style="125" customWidth="1"/>
    <col min="15108" max="15108" width="25.5546875" style="125" customWidth="1"/>
    <col min="15109" max="15109" width="19" style="125" customWidth="1"/>
    <col min="15110" max="15110" width="14.33203125" style="125" customWidth="1"/>
    <col min="15111" max="15111" width="9.109375" style="125"/>
    <col min="15112" max="15112" width="9" style="125" customWidth="1"/>
    <col min="15113" max="15123" width="9.109375" style="125"/>
    <col min="15124" max="15124" width="9" style="125" customWidth="1"/>
    <col min="15125" max="15361" width="9.109375" style="125"/>
    <col min="15362" max="15362" width="31.33203125" style="125" customWidth="1"/>
    <col min="15363" max="15363" width="29.44140625" style="125" customWidth="1"/>
    <col min="15364" max="15364" width="25.5546875" style="125" customWidth="1"/>
    <col min="15365" max="15365" width="19" style="125" customWidth="1"/>
    <col min="15366" max="15366" width="14.33203125" style="125" customWidth="1"/>
    <col min="15367" max="15367" width="9.109375" style="125"/>
    <col min="15368" max="15368" width="9" style="125" customWidth="1"/>
    <col min="15369" max="15379" width="9.109375" style="125"/>
    <col min="15380" max="15380" width="9" style="125" customWidth="1"/>
    <col min="15381" max="15617" width="9.109375" style="125"/>
    <col min="15618" max="15618" width="31.33203125" style="125" customWidth="1"/>
    <col min="15619" max="15619" width="29.44140625" style="125" customWidth="1"/>
    <col min="15620" max="15620" width="25.5546875" style="125" customWidth="1"/>
    <col min="15621" max="15621" width="19" style="125" customWidth="1"/>
    <col min="15622" max="15622" width="14.33203125" style="125" customWidth="1"/>
    <col min="15623" max="15623" width="9.109375" style="125"/>
    <col min="15624" max="15624" width="9" style="125" customWidth="1"/>
    <col min="15625" max="15635" width="9.109375" style="125"/>
    <col min="15636" max="15636" width="9" style="125" customWidth="1"/>
    <col min="15637" max="15873" width="9.109375" style="125"/>
    <col min="15874" max="15874" width="31.33203125" style="125" customWidth="1"/>
    <col min="15875" max="15875" width="29.44140625" style="125" customWidth="1"/>
    <col min="15876" max="15876" width="25.5546875" style="125" customWidth="1"/>
    <col min="15877" max="15877" width="19" style="125" customWidth="1"/>
    <col min="15878" max="15878" width="14.33203125" style="125" customWidth="1"/>
    <col min="15879" max="15879" width="9.109375" style="125"/>
    <col min="15880" max="15880" width="9" style="125" customWidth="1"/>
    <col min="15881" max="15891" width="9.109375" style="125"/>
    <col min="15892" max="15892" width="9" style="125" customWidth="1"/>
    <col min="15893" max="16129" width="9.109375" style="125"/>
    <col min="16130" max="16130" width="31.33203125" style="125" customWidth="1"/>
    <col min="16131" max="16131" width="29.44140625" style="125" customWidth="1"/>
    <col min="16132" max="16132" width="25.5546875" style="125" customWidth="1"/>
    <col min="16133" max="16133" width="19" style="125" customWidth="1"/>
    <col min="16134" max="16134" width="14.33203125" style="125" customWidth="1"/>
    <col min="16135" max="16135" width="9.109375" style="125"/>
    <col min="16136" max="16136" width="9" style="125" customWidth="1"/>
    <col min="16137" max="16147" width="9.109375" style="125"/>
    <col min="16148" max="16148" width="9" style="125" customWidth="1"/>
    <col min="16149" max="16384" width="9.109375" style="125"/>
  </cols>
  <sheetData>
    <row r="1" spans="1:22" s="129" customFormat="1" x14ac:dyDescent="0.3">
      <c r="A1" s="128"/>
    </row>
    <row r="2" spans="1:22" ht="48.75" customHeight="1" x14ac:dyDescent="0.3">
      <c r="A2" s="130"/>
      <c r="P2" s="485" t="s">
        <v>489</v>
      </c>
      <c r="Q2" s="485"/>
      <c r="R2" s="485"/>
      <c r="S2" s="485"/>
      <c r="T2" s="485"/>
    </row>
    <row r="3" spans="1:22" x14ac:dyDescent="0.3">
      <c r="A3" s="600" t="s">
        <v>511</v>
      </c>
      <c r="B3" s="600"/>
      <c r="C3" s="600"/>
      <c r="D3" s="600"/>
      <c r="E3" s="600"/>
      <c r="F3" s="600"/>
      <c r="G3" s="600"/>
      <c r="H3" s="600"/>
      <c r="I3" s="600"/>
      <c r="J3" s="600"/>
      <c r="K3" s="600"/>
      <c r="L3" s="600"/>
      <c r="M3" s="600"/>
      <c r="N3" s="600"/>
      <c r="O3" s="600"/>
      <c r="P3" s="600"/>
      <c r="Q3" s="600"/>
      <c r="R3" s="600"/>
      <c r="S3" s="600"/>
      <c r="T3" s="600"/>
    </row>
    <row r="4" spans="1:22" x14ac:dyDescent="0.3">
      <c r="A4" s="600" t="s">
        <v>455</v>
      </c>
      <c r="B4" s="600"/>
      <c r="C4" s="600"/>
      <c r="D4" s="600"/>
      <c r="E4" s="600"/>
      <c r="F4" s="600"/>
      <c r="G4" s="600"/>
      <c r="H4" s="600"/>
      <c r="I4" s="600"/>
      <c r="J4" s="600"/>
      <c r="K4" s="600"/>
      <c r="L4" s="600"/>
      <c r="M4" s="600"/>
      <c r="N4" s="600"/>
      <c r="O4" s="600"/>
      <c r="P4" s="600"/>
      <c r="Q4" s="600"/>
      <c r="R4" s="600"/>
      <c r="S4" s="600"/>
      <c r="T4" s="600"/>
    </row>
    <row r="5" spans="1:22" x14ac:dyDescent="0.3">
      <c r="A5" s="131"/>
      <c r="B5" s="131"/>
      <c r="C5" s="131"/>
      <c r="D5" s="131"/>
      <c r="E5" s="131"/>
      <c r="F5" s="131"/>
      <c r="G5" s="131"/>
      <c r="H5" s="131"/>
      <c r="I5" s="131"/>
      <c r="J5" s="131"/>
      <c r="K5" s="131"/>
      <c r="L5" s="131"/>
      <c r="S5" s="131"/>
      <c r="T5" s="131"/>
    </row>
    <row r="6" spans="1:22" ht="15.75" customHeight="1" x14ac:dyDescent="0.3">
      <c r="A6" s="601" t="s">
        <v>56</v>
      </c>
      <c r="B6" s="335" t="s">
        <v>742</v>
      </c>
      <c r="C6" s="335" t="s">
        <v>197</v>
      </c>
      <c r="D6" s="529" t="s">
        <v>59</v>
      </c>
      <c r="E6" s="326" t="s">
        <v>60</v>
      </c>
      <c r="F6" s="407" t="s">
        <v>198</v>
      </c>
      <c r="G6" s="407" t="s">
        <v>61</v>
      </c>
      <c r="H6" s="407"/>
      <c r="I6" s="407"/>
      <c r="J6" s="407"/>
      <c r="K6" s="407"/>
      <c r="L6" s="407"/>
      <c r="M6" s="407"/>
      <c r="N6" s="407"/>
      <c r="O6" s="407"/>
      <c r="P6" s="407"/>
      <c r="Q6" s="407"/>
      <c r="R6" s="407"/>
      <c r="S6" s="407"/>
      <c r="T6" s="407"/>
    </row>
    <row r="7" spans="1:22" x14ac:dyDescent="0.3">
      <c r="A7" s="601"/>
      <c r="B7" s="335"/>
      <c r="C7" s="335"/>
      <c r="D7" s="602"/>
      <c r="E7" s="326"/>
      <c r="F7" s="407"/>
      <c r="G7" s="407" t="s">
        <v>22</v>
      </c>
      <c r="H7" s="407"/>
      <c r="I7" s="407" t="s">
        <v>23</v>
      </c>
      <c r="J7" s="407"/>
      <c r="K7" s="407" t="s">
        <v>24</v>
      </c>
      <c r="L7" s="407"/>
      <c r="M7" s="407" t="s">
        <v>25</v>
      </c>
      <c r="N7" s="407"/>
      <c r="O7" s="407" t="s">
        <v>26</v>
      </c>
      <c r="P7" s="407"/>
      <c r="Q7" s="407" t="s">
        <v>41</v>
      </c>
      <c r="R7" s="407"/>
      <c r="S7" s="407" t="s">
        <v>28</v>
      </c>
      <c r="T7" s="407"/>
    </row>
    <row r="8" spans="1:22" ht="107.25" customHeight="1" x14ac:dyDescent="0.3">
      <c r="A8" s="601"/>
      <c r="B8" s="335"/>
      <c r="C8" s="335"/>
      <c r="D8" s="603"/>
      <c r="E8" s="326"/>
      <c r="F8" s="407"/>
      <c r="G8" s="138" t="s">
        <v>29</v>
      </c>
      <c r="H8" s="138" t="s">
        <v>30</v>
      </c>
      <c r="I8" s="138" t="s">
        <v>29</v>
      </c>
      <c r="J8" s="138" t="s">
        <v>30</v>
      </c>
      <c r="K8" s="138" t="s">
        <v>29</v>
      </c>
      <c r="L8" s="138" t="s">
        <v>30</v>
      </c>
      <c r="M8" s="138" t="s">
        <v>29</v>
      </c>
      <c r="N8" s="138" t="s">
        <v>30</v>
      </c>
      <c r="O8" s="138" t="s">
        <v>29</v>
      </c>
      <c r="P8" s="138" t="s">
        <v>30</v>
      </c>
      <c r="Q8" s="138" t="s">
        <v>29</v>
      </c>
      <c r="R8" s="138" t="s">
        <v>30</v>
      </c>
      <c r="S8" s="138" t="s">
        <v>29</v>
      </c>
      <c r="T8" s="138" t="s">
        <v>30</v>
      </c>
    </row>
    <row r="9" spans="1:22" x14ac:dyDescent="0.3">
      <c r="A9" s="160">
        <v>1</v>
      </c>
      <c r="B9" s="146">
        <v>2</v>
      </c>
      <c r="C9" s="146">
        <v>3</v>
      </c>
      <c r="D9" s="146">
        <v>4</v>
      </c>
      <c r="E9" s="146">
        <v>5</v>
      </c>
      <c r="F9" s="146">
        <v>6</v>
      </c>
      <c r="G9" s="146">
        <v>7</v>
      </c>
      <c r="H9" s="146">
        <v>8</v>
      </c>
      <c r="I9" s="146">
        <v>9</v>
      </c>
      <c r="J9" s="146">
        <v>10</v>
      </c>
      <c r="K9" s="146">
        <v>11</v>
      </c>
      <c r="L9" s="146">
        <v>12</v>
      </c>
      <c r="M9" s="146">
        <v>13</v>
      </c>
      <c r="N9" s="146">
        <v>14</v>
      </c>
      <c r="O9" s="146">
        <v>15</v>
      </c>
      <c r="P9" s="146">
        <v>16</v>
      </c>
      <c r="Q9" s="146">
        <v>17</v>
      </c>
      <c r="R9" s="146">
        <v>18</v>
      </c>
      <c r="S9" s="146">
        <v>19</v>
      </c>
      <c r="T9" s="146">
        <v>20</v>
      </c>
    </row>
    <row r="10" spans="1:22" ht="163.5" customHeight="1" x14ac:dyDescent="0.3">
      <c r="A10" s="259"/>
      <c r="B10" s="260" t="s">
        <v>329</v>
      </c>
      <c r="C10" s="168" t="s">
        <v>361</v>
      </c>
      <c r="D10" s="146" t="s">
        <v>344</v>
      </c>
      <c r="E10" s="146" t="s">
        <v>351</v>
      </c>
      <c r="F10" s="146">
        <v>80.11</v>
      </c>
      <c r="G10" s="146" t="s">
        <v>547</v>
      </c>
      <c r="H10" s="146" t="str">
        <f>G10</f>
        <v>не менее 75</v>
      </c>
      <c r="I10" s="146" t="s">
        <v>547</v>
      </c>
      <c r="J10" s="146" t="str">
        <f>I10</f>
        <v>не менее 75</v>
      </c>
      <c r="K10" s="146" t="s">
        <v>547</v>
      </c>
      <c r="L10" s="146" t="str">
        <f>K10</f>
        <v>не менее 75</v>
      </c>
      <c r="M10" s="146" t="s">
        <v>547</v>
      </c>
      <c r="N10" s="146" t="s">
        <v>547</v>
      </c>
      <c r="O10" s="146" t="s">
        <v>547</v>
      </c>
      <c r="P10" s="146" t="s">
        <v>547</v>
      </c>
      <c r="Q10" s="146" t="s">
        <v>547</v>
      </c>
      <c r="R10" s="145">
        <v>0</v>
      </c>
      <c r="S10" s="146" t="s">
        <v>547</v>
      </c>
      <c r="T10" s="145">
        <v>0</v>
      </c>
    </row>
    <row r="11" spans="1:22" ht="216" customHeight="1" x14ac:dyDescent="0.3">
      <c r="A11" s="160" t="s">
        <v>83</v>
      </c>
      <c r="B11" s="168" t="s">
        <v>408</v>
      </c>
      <c r="C11" s="168" t="s">
        <v>372</v>
      </c>
      <c r="D11" s="146" t="s">
        <v>436</v>
      </c>
      <c r="E11" s="146" t="s">
        <v>351</v>
      </c>
      <c r="F11" s="145">
        <v>34430</v>
      </c>
      <c r="G11" s="145" t="s">
        <v>571</v>
      </c>
      <c r="H11" s="145" t="str">
        <f>G11</f>
        <v>не менее 36000</v>
      </c>
      <c r="I11" s="145" t="s">
        <v>571</v>
      </c>
      <c r="J11" s="145" t="str">
        <f>I11</f>
        <v>не менее 36000</v>
      </c>
      <c r="K11" s="145" t="s">
        <v>571</v>
      </c>
      <c r="L11" s="145" t="str">
        <f>K11</f>
        <v>не менее 36000</v>
      </c>
      <c r="M11" s="145" t="s">
        <v>571</v>
      </c>
      <c r="N11" s="146" t="s">
        <v>571</v>
      </c>
      <c r="O11" s="145" t="s">
        <v>571</v>
      </c>
      <c r="P11" s="146" t="s">
        <v>571</v>
      </c>
      <c r="Q11" s="145" t="s">
        <v>571</v>
      </c>
      <c r="R11" s="145">
        <v>0</v>
      </c>
      <c r="S11" s="145" t="s">
        <v>571</v>
      </c>
      <c r="T11" s="145">
        <v>0</v>
      </c>
    </row>
    <row r="12" spans="1:22" ht="214.5" customHeight="1" x14ac:dyDescent="0.3">
      <c r="A12" s="160" t="s">
        <v>180</v>
      </c>
      <c r="B12" s="168" t="s">
        <v>611</v>
      </c>
      <c r="C12" s="168" t="s">
        <v>373</v>
      </c>
      <c r="D12" s="146" t="s">
        <v>201</v>
      </c>
      <c r="E12" s="146" t="s">
        <v>351</v>
      </c>
      <c r="F12" s="146">
        <v>5246173</v>
      </c>
      <c r="G12" s="176">
        <v>5246173</v>
      </c>
      <c r="H12" s="176">
        <f>G12</f>
        <v>5246173</v>
      </c>
      <c r="I12" s="176">
        <v>5246173</v>
      </c>
      <c r="J12" s="176">
        <f>I12</f>
        <v>5246173</v>
      </c>
      <c r="K12" s="176">
        <v>5246173</v>
      </c>
      <c r="L12" s="176">
        <f>K12</f>
        <v>5246173</v>
      </c>
      <c r="M12" s="176">
        <v>5246173</v>
      </c>
      <c r="N12" s="146">
        <v>5246173</v>
      </c>
      <c r="O12" s="176">
        <v>5246173</v>
      </c>
      <c r="P12" s="146">
        <v>5246173</v>
      </c>
      <c r="Q12" s="176">
        <v>5246173</v>
      </c>
      <c r="R12" s="145">
        <v>0</v>
      </c>
      <c r="S12" s="176">
        <v>5246173</v>
      </c>
      <c r="T12" s="145">
        <v>0</v>
      </c>
      <c r="U12" s="132"/>
      <c r="V12" s="133"/>
    </row>
    <row r="13" spans="1:22" ht="180" customHeight="1" x14ac:dyDescent="0.3">
      <c r="A13" s="597" t="s">
        <v>357</v>
      </c>
      <c r="B13" s="585" t="s">
        <v>330</v>
      </c>
      <c r="C13" s="168" t="s">
        <v>587</v>
      </c>
      <c r="D13" s="146" t="s">
        <v>347</v>
      </c>
      <c r="E13" s="146" t="s">
        <v>351</v>
      </c>
      <c r="F13" s="145">
        <v>65</v>
      </c>
      <c r="G13" s="145" t="s">
        <v>572</v>
      </c>
      <c r="H13" s="145" t="str">
        <f>G13</f>
        <v>не менее 50</v>
      </c>
      <c r="I13" s="145" t="s">
        <v>573</v>
      </c>
      <c r="J13" s="145" t="str">
        <f>I13</f>
        <v>не менее 53</v>
      </c>
      <c r="K13" s="145" t="s">
        <v>574</v>
      </c>
      <c r="L13" s="145" t="str">
        <f>K13</f>
        <v>не менее 56</v>
      </c>
      <c r="M13" s="145" t="s">
        <v>575</v>
      </c>
      <c r="N13" s="146">
        <v>0</v>
      </c>
      <c r="O13" s="145" t="s">
        <v>576</v>
      </c>
      <c r="P13" s="146">
        <v>0</v>
      </c>
      <c r="Q13" s="145" t="s">
        <v>577</v>
      </c>
      <c r="R13" s="145">
        <v>0</v>
      </c>
      <c r="S13" s="145" t="s">
        <v>578</v>
      </c>
      <c r="T13" s="145">
        <v>0</v>
      </c>
      <c r="U13" s="2"/>
    </row>
    <row r="14" spans="1:22" ht="201.75" customHeight="1" x14ac:dyDescent="0.3">
      <c r="A14" s="598"/>
      <c r="B14" s="599"/>
      <c r="C14" s="168" t="s">
        <v>537</v>
      </c>
      <c r="D14" s="146" t="s">
        <v>344</v>
      </c>
      <c r="E14" s="146" t="s">
        <v>351</v>
      </c>
      <c r="F14" s="146">
        <v>36</v>
      </c>
      <c r="G14" s="146" t="s">
        <v>543</v>
      </c>
      <c r="H14" s="146" t="str">
        <f>G14</f>
        <v>не менее 25</v>
      </c>
      <c r="I14" s="146" t="s">
        <v>543</v>
      </c>
      <c r="J14" s="146" t="str">
        <f>I14</f>
        <v>не менее 25</v>
      </c>
      <c r="K14" s="146" t="s">
        <v>543</v>
      </c>
      <c r="L14" s="146" t="str">
        <f>K14</f>
        <v>не менее 25</v>
      </c>
      <c r="M14" s="146" t="s">
        <v>543</v>
      </c>
      <c r="N14" s="146">
        <v>0</v>
      </c>
      <c r="O14" s="146" t="s">
        <v>543</v>
      </c>
      <c r="P14" s="146">
        <v>0</v>
      </c>
      <c r="Q14" s="146" t="s">
        <v>543</v>
      </c>
      <c r="R14" s="145">
        <v>0</v>
      </c>
      <c r="S14" s="146" t="s">
        <v>543</v>
      </c>
      <c r="T14" s="145">
        <v>0</v>
      </c>
      <c r="U14" s="2"/>
    </row>
    <row r="15" spans="1:22" ht="142.5" customHeight="1" x14ac:dyDescent="0.3">
      <c r="A15" s="353" t="s">
        <v>190</v>
      </c>
      <c r="B15" s="593" t="s">
        <v>612</v>
      </c>
      <c r="C15" s="261" t="s">
        <v>365</v>
      </c>
      <c r="D15" s="146" t="s">
        <v>203</v>
      </c>
      <c r="E15" s="262" t="s">
        <v>202</v>
      </c>
      <c r="F15" s="146">
        <v>0</v>
      </c>
      <c r="G15" s="146">
        <v>5</v>
      </c>
      <c r="H15" s="146">
        <v>0</v>
      </c>
      <c r="I15" s="146">
        <v>5</v>
      </c>
      <c r="J15" s="146">
        <v>0</v>
      </c>
      <c r="K15" s="145">
        <v>5</v>
      </c>
      <c r="L15" s="145">
        <v>0</v>
      </c>
      <c r="M15" s="145">
        <v>5</v>
      </c>
      <c r="N15" s="146">
        <v>0</v>
      </c>
      <c r="O15" s="145">
        <v>5</v>
      </c>
      <c r="P15" s="146">
        <v>0</v>
      </c>
      <c r="Q15" s="145">
        <v>5</v>
      </c>
      <c r="R15" s="145">
        <v>0</v>
      </c>
      <c r="S15" s="146">
        <v>5</v>
      </c>
      <c r="T15" s="145">
        <v>0</v>
      </c>
      <c r="U15" s="2"/>
    </row>
    <row r="16" spans="1:22" ht="124.8" x14ac:dyDescent="0.3">
      <c r="A16" s="596"/>
      <c r="B16" s="594"/>
      <c r="C16" s="168" t="s">
        <v>668</v>
      </c>
      <c r="D16" s="146" t="s">
        <v>344</v>
      </c>
      <c r="E16" s="146" t="s">
        <v>202</v>
      </c>
      <c r="F16" s="146">
        <v>2</v>
      </c>
      <c r="G16" s="145">
        <v>2</v>
      </c>
      <c r="H16" s="145">
        <f>G16</f>
        <v>2</v>
      </c>
      <c r="I16" s="145">
        <v>2</v>
      </c>
      <c r="J16" s="146">
        <v>0</v>
      </c>
      <c r="K16" s="146">
        <v>2</v>
      </c>
      <c r="L16" s="146">
        <v>0</v>
      </c>
      <c r="M16" s="145">
        <v>2</v>
      </c>
      <c r="N16" s="146">
        <v>0</v>
      </c>
      <c r="O16" s="145">
        <v>2</v>
      </c>
      <c r="P16" s="146">
        <v>0</v>
      </c>
      <c r="Q16" s="145">
        <v>2</v>
      </c>
      <c r="R16" s="145">
        <v>0</v>
      </c>
      <c r="S16" s="146">
        <v>2</v>
      </c>
      <c r="T16" s="145">
        <v>0</v>
      </c>
      <c r="U16" s="2"/>
    </row>
    <row r="17" spans="1:22" ht="100.5" customHeight="1" x14ac:dyDescent="0.3">
      <c r="A17" s="354"/>
      <c r="B17" s="595"/>
      <c r="C17" s="168" t="s">
        <v>538</v>
      </c>
      <c r="D17" s="146" t="s">
        <v>344</v>
      </c>
      <c r="E17" s="146" t="s">
        <v>7</v>
      </c>
      <c r="F17" s="146">
        <v>15</v>
      </c>
      <c r="G17" s="146">
        <v>15</v>
      </c>
      <c r="H17" s="146">
        <f>G17</f>
        <v>15</v>
      </c>
      <c r="I17" s="146">
        <v>15</v>
      </c>
      <c r="J17" s="146">
        <v>0</v>
      </c>
      <c r="K17" s="146">
        <v>15</v>
      </c>
      <c r="L17" s="146">
        <v>0</v>
      </c>
      <c r="M17" s="146">
        <v>15</v>
      </c>
      <c r="N17" s="146">
        <v>0</v>
      </c>
      <c r="O17" s="146">
        <v>15</v>
      </c>
      <c r="P17" s="146">
        <v>0</v>
      </c>
      <c r="Q17" s="146">
        <v>15</v>
      </c>
      <c r="R17" s="145">
        <v>0</v>
      </c>
      <c r="S17" s="146">
        <v>15</v>
      </c>
      <c r="T17" s="145">
        <v>0</v>
      </c>
      <c r="U17" s="2"/>
    </row>
    <row r="20" spans="1:22" x14ac:dyDescent="0.3">
      <c r="A20" s="485"/>
      <c r="B20" s="492"/>
      <c r="C20" s="492"/>
      <c r="D20" s="492"/>
      <c r="E20" s="492"/>
      <c r="F20" s="492"/>
      <c r="G20" s="492"/>
      <c r="H20" s="492"/>
      <c r="I20" s="492"/>
      <c r="J20" s="492"/>
      <c r="K20" s="492"/>
      <c r="L20" s="492"/>
      <c r="M20" s="492"/>
      <c r="N20" s="492"/>
      <c r="O20" s="492"/>
      <c r="P20" s="492"/>
      <c r="Q20" s="492"/>
      <c r="R20" s="492"/>
      <c r="S20" s="492"/>
      <c r="T20" s="492"/>
      <c r="U20" s="492"/>
      <c r="V20" s="492"/>
    </row>
    <row r="21" spans="1:22" x14ac:dyDescent="0.3">
      <c r="A21" s="492"/>
      <c r="B21" s="492"/>
      <c r="C21" s="492"/>
      <c r="D21" s="492"/>
      <c r="E21" s="492"/>
      <c r="F21" s="492"/>
      <c r="G21" s="492"/>
      <c r="H21" s="492"/>
      <c r="I21" s="492"/>
      <c r="J21" s="492"/>
      <c r="K21" s="492"/>
      <c r="L21" s="492"/>
      <c r="M21" s="492"/>
      <c r="N21" s="492"/>
      <c r="O21" s="492"/>
      <c r="P21" s="492"/>
      <c r="Q21" s="492"/>
      <c r="R21" s="492"/>
      <c r="S21" s="492"/>
      <c r="T21" s="492"/>
      <c r="U21" s="492"/>
      <c r="V21" s="492"/>
    </row>
  </sheetData>
  <mergeCells count="22">
    <mergeCell ref="P2:T2"/>
    <mergeCell ref="A3:T3"/>
    <mergeCell ref="A4:T4"/>
    <mergeCell ref="A6:A8"/>
    <mergeCell ref="B6:B8"/>
    <mergeCell ref="C6:C8"/>
    <mergeCell ref="D6:D8"/>
    <mergeCell ref="E6:E8"/>
    <mergeCell ref="F6:F8"/>
    <mergeCell ref="G6:T6"/>
    <mergeCell ref="S7:T7"/>
    <mergeCell ref="O7:P7"/>
    <mergeCell ref="Q7:R7"/>
    <mergeCell ref="K7:L7"/>
    <mergeCell ref="A20:V21"/>
    <mergeCell ref="B15:B17"/>
    <mergeCell ref="A15:A17"/>
    <mergeCell ref="M7:N7"/>
    <mergeCell ref="A13:A14"/>
    <mergeCell ref="B13:B14"/>
    <mergeCell ref="G7:H7"/>
    <mergeCell ref="I7:J7"/>
  </mergeCells>
  <pageMargins left="0.7" right="0.7" top="0.75" bottom="0.75" header="0.3" footer="0.3"/>
  <pageSetup paperSize="9" scale="47" fitToHeight="0"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78"/>
  <sheetViews>
    <sheetView view="pageBreakPreview" zoomScale="80" zoomScaleNormal="100" zoomScaleSheetLayoutView="80" workbookViewId="0">
      <selection activeCell="X11" sqref="X11"/>
    </sheetView>
  </sheetViews>
  <sheetFormatPr defaultRowHeight="14.4" x14ac:dyDescent="0.3"/>
  <cols>
    <col min="1" max="1" width="9.109375" style="15"/>
    <col min="2" max="2" width="37.88671875" style="2" customWidth="1"/>
    <col min="3" max="3" width="15.5546875" style="2" customWidth="1"/>
    <col min="4" max="4" width="12.6640625" style="2" customWidth="1"/>
    <col min="5" max="5" width="13.109375" style="2" customWidth="1"/>
    <col min="6" max="6" width="11.33203125" style="2" customWidth="1"/>
    <col min="7" max="7" width="12.33203125" style="2" customWidth="1"/>
    <col min="8" max="8" width="11.33203125" style="2" customWidth="1"/>
    <col min="9" max="9" width="13.6640625" style="2" customWidth="1"/>
    <col min="10" max="10" width="11.88671875" style="2" customWidth="1"/>
    <col min="11" max="12" width="11.6640625" style="2" customWidth="1"/>
    <col min="13" max="13" width="14" style="2" customWidth="1"/>
    <col min="14" max="14" width="12.44140625" style="2" customWidth="1"/>
    <col min="15" max="15" width="12" style="2" customWidth="1"/>
    <col min="16" max="16" width="10.44140625" style="2" customWidth="1"/>
    <col min="17" max="17" width="9.109375" style="2"/>
    <col min="18" max="18" width="11.109375" style="2" customWidth="1"/>
    <col min="19" max="19" width="11.109375" style="2" hidden="1" customWidth="1"/>
    <col min="20" max="20" width="14.6640625" style="2" hidden="1" customWidth="1"/>
    <col min="21" max="21" width="0" style="2" hidden="1" customWidth="1"/>
    <col min="22" max="22" width="16.88671875" style="2" customWidth="1"/>
    <col min="23" max="257" width="9.109375" style="2"/>
    <col min="258" max="258" width="37.88671875" style="2" customWidth="1"/>
    <col min="259" max="259" width="24.33203125" style="2" customWidth="1"/>
    <col min="260" max="260" width="18.109375" style="2" customWidth="1"/>
    <col min="261" max="261" width="19.109375" style="2" customWidth="1"/>
    <col min="262" max="262" width="11.33203125" style="2" customWidth="1"/>
    <col min="263" max="263" width="12.33203125" style="2" customWidth="1"/>
    <col min="264" max="264" width="11.33203125" style="2" customWidth="1"/>
    <col min="265" max="265" width="13.6640625" style="2" customWidth="1"/>
    <col min="266" max="266" width="11.88671875" style="2" customWidth="1"/>
    <col min="267" max="268" width="9.109375" style="2"/>
    <col min="269" max="269" width="14" style="2" customWidth="1"/>
    <col min="270" max="270" width="12.44140625" style="2" customWidth="1"/>
    <col min="271" max="271" width="10.5546875" style="2" customWidth="1"/>
    <col min="272" max="272" width="10.44140625" style="2" customWidth="1"/>
    <col min="273" max="273" width="9.109375" style="2"/>
    <col min="274" max="275" width="11.109375" style="2" customWidth="1"/>
    <col min="276" max="276" width="14.6640625" style="2" customWidth="1"/>
    <col min="277" max="277" width="9.109375" style="2"/>
    <col min="278" max="278" width="16.88671875" style="2" customWidth="1"/>
    <col min="279" max="513" width="9.109375" style="2"/>
    <col min="514" max="514" width="37.88671875" style="2" customWidth="1"/>
    <col min="515" max="515" width="24.33203125" style="2" customWidth="1"/>
    <col min="516" max="516" width="18.109375" style="2" customWidth="1"/>
    <col min="517" max="517" width="19.109375" style="2" customWidth="1"/>
    <col min="518" max="518" width="11.33203125" style="2" customWidth="1"/>
    <col min="519" max="519" width="12.33203125" style="2" customWidth="1"/>
    <col min="520" max="520" width="11.33203125" style="2" customWidth="1"/>
    <col min="521" max="521" width="13.6640625" style="2" customWidth="1"/>
    <col min="522" max="522" width="11.88671875" style="2" customWidth="1"/>
    <col min="523" max="524" width="9.109375" style="2"/>
    <col min="525" max="525" width="14" style="2" customWidth="1"/>
    <col min="526" max="526" width="12.44140625" style="2" customWidth="1"/>
    <col min="527" max="527" width="10.5546875" style="2" customWidth="1"/>
    <col min="528" max="528" width="10.44140625" style="2" customWidth="1"/>
    <col min="529" max="529" width="9.109375" style="2"/>
    <col min="530" max="531" width="11.109375" style="2" customWidth="1"/>
    <col min="532" max="532" width="14.6640625" style="2" customWidth="1"/>
    <col min="533" max="533" width="9.109375" style="2"/>
    <col min="534" max="534" width="16.88671875" style="2" customWidth="1"/>
    <col min="535" max="769" width="9.109375" style="2"/>
    <col min="770" max="770" width="37.88671875" style="2" customWidth="1"/>
    <col min="771" max="771" width="24.33203125" style="2" customWidth="1"/>
    <col min="772" max="772" width="18.109375" style="2" customWidth="1"/>
    <col min="773" max="773" width="19.109375" style="2" customWidth="1"/>
    <col min="774" max="774" width="11.33203125" style="2" customWidth="1"/>
    <col min="775" max="775" width="12.33203125" style="2" customWidth="1"/>
    <col min="776" max="776" width="11.33203125" style="2" customWidth="1"/>
    <col min="777" max="777" width="13.6640625" style="2" customWidth="1"/>
    <col min="778" max="778" width="11.88671875" style="2" customWidth="1"/>
    <col min="779" max="780" width="9.109375" style="2"/>
    <col min="781" max="781" width="14" style="2" customWidth="1"/>
    <col min="782" max="782" width="12.44140625" style="2" customWidth="1"/>
    <col min="783" max="783" width="10.5546875" style="2" customWidth="1"/>
    <col min="784" max="784" width="10.44140625" style="2" customWidth="1"/>
    <col min="785" max="785" width="9.109375" style="2"/>
    <col min="786" max="787" width="11.109375" style="2" customWidth="1"/>
    <col min="788" max="788" width="14.6640625" style="2" customWidth="1"/>
    <col min="789" max="789" width="9.109375" style="2"/>
    <col min="790" max="790" width="16.88671875" style="2" customWidth="1"/>
    <col min="791" max="1025" width="9.109375" style="2"/>
    <col min="1026" max="1026" width="37.88671875" style="2" customWidth="1"/>
    <col min="1027" max="1027" width="24.33203125" style="2" customWidth="1"/>
    <col min="1028" max="1028" width="18.109375" style="2" customWidth="1"/>
    <col min="1029" max="1029" width="19.109375" style="2" customWidth="1"/>
    <col min="1030" max="1030" width="11.33203125" style="2" customWidth="1"/>
    <col min="1031" max="1031" width="12.33203125" style="2" customWidth="1"/>
    <col min="1032" max="1032" width="11.33203125" style="2" customWidth="1"/>
    <col min="1033" max="1033" width="13.6640625" style="2" customWidth="1"/>
    <col min="1034" max="1034" width="11.88671875" style="2" customWidth="1"/>
    <col min="1035" max="1036" width="9.109375" style="2"/>
    <col min="1037" max="1037" width="14" style="2" customWidth="1"/>
    <col min="1038" max="1038" width="12.44140625" style="2" customWidth="1"/>
    <col min="1039" max="1039" width="10.5546875" style="2" customWidth="1"/>
    <col min="1040" max="1040" width="10.44140625" style="2" customWidth="1"/>
    <col min="1041" max="1041" width="9.109375" style="2"/>
    <col min="1042" max="1043" width="11.109375" style="2" customWidth="1"/>
    <col min="1044" max="1044" width="14.6640625" style="2" customWidth="1"/>
    <col min="1045" max="1045" width="9.109375" style="2"/>
    <col min="1046" max="1046" width="16.88671875" style="2" customWidth="1"/>
    <col min="1047" max="1281" width="9.109375" style="2"/>
    <col min="1282" max="1282" width="37.88671875" style="2" customWidth="1"/>
    <col min="1283" max="1283" width="24.33203125" style="2" customWidth="1"/>
    <col min="1284" max="1284" width="18.109375" style="2" customWidth="1"/>
    <col min="1285" max="1285" width="19.109375" style="2" customWidth="1"/>
    <col min="1286" max="1286" width="11.33203125" style="2" customWidth="1"/>
    <col min="1287" max="1287" width="12.33203125" style="2" customWidth="1"/>
    <col min="1288" max="1288" width="11.33203125" style="2" customWidth="1"/>
    <col min="1289" max="1289" width="13.6640625" style="2" customWidth="1"/>
    <col min="1290" max="1290" width="11.88671875" style="2" customWidth="1"/>
    <col min="1291" max="1292" width="9.109375" style="2"/>
    <col min="1293" max="1293" width="14" style="2" customWidth="1"/>
    <col min="1294" max="1294" width="12.44140625" style="2" customWidth="1"/>
    <col min="1295" max="1295" width="10.5546875" style="2" customWidth="1"/>
    <col min="1296" max="1296" width="10.44140625" style="2" customWidth="1"/>
    <col min="1297" max="1297" width="9.109375" style="2"/>
    <col min="1298" max="1299" width="11.109375" style="2" customWidth="1"/>
    <col min="1300" max="1300" width="14.6640625" style="2" customWidth="1"/>
    <col min="1301" max="1301" width="9.109375" style="2"/>
    <col min="1302" max="1302" width="16.88671875" style="2" customWidth="1"/>
    <col min="1303" max="1537" width="9.109375" style="2"/>
    <col min="1538" max="1538" width="37.88671875" style="2" customWidth="1"/>
    <col min="1539" max="1539" width="24.33203125" style="2" customWidth="1"/>
    <col min="1540" max="1540" width="18.109375" style="2" customWidth="1"/>
    <col min="1541" max="1541" width="19.109375" style="2" customWidth="1"/>
    <col min="1542" max="1542" width="11.33203125" style="2" customWidth="1"/>
    <col min="1543" max="1543" width="12.33203125" style="2" customWidth="1"/>
    <col min="1544" max="1544" width="11.33203125" style="2" customWidth="1"/>
    <col min="1545" max="1545" width="13.6640625" style="2" customWidth="1"/>
    <col min="1546" max="1546" width="11.88671875" style="2" customWidth="1"/>
    <col min="1547" max="1548" width="9.109375" style="2"/>
    <col min="1549" max="1549" width="14" style="2" customWidth="1"/>
    <col min="1550" max="1550" width="12.44140625" style="2" customWidth="1"/>
    <col min="1551" max="1551" width="10.5546875" style="2" customWidth="1"/>
    <col min="1552" max="1552" width="10.44140625" style="2" customWidth="1"/>
    <col min="1553" max="1553" width="9.109375" style="2"/>
    <col min="1554" max="1555" width="11.109375" style="2" customWidth="1"/>
    <col min="1556" max="1556" width="14.6640625" style="2" customWidth="1"/>
    <col min="1557" max="1557" width="9.109375" style="2"/>
    <col min="1558" max="1558" width="16.88671875" style="2" customWidth="1"/>
    <col min="1559" max="1793" width="9.109375" style="2"/>
    <col min="1794" max="1794" width="37.88671875" style="2" customWidth="1"/>
    <col min="1795" max="1795" width="24.33203125" style="2" customWidth="1"/>
    <col min="1796" max="1796" width="18.109375" style="2" customWidth="1"/>
    <col min="1797" max="1797" width="19.109375" style="2" customWidth="1"/>
    <col min="1798" max="1798" width="11.33203125" style="2" customWidth="1"/>
    <col min="1799" max="1799" width="12.33203125" style="2" customWidth="1"/>
    <col min="1800" max="1800" width="11.33203125" style="2" customWidth="1"/>
    <col min="1801" max="1801" width="13.6640625" style="2" customWidth="1"/>
    <col min="1802" max="1802" width="11.88671875" style="2" customWidth="1"/>
    <col min="1803" max="1804" width="9.109375" style="2"/>
    <col min="1805" max="1805" width="14" style="2" customWidth="1"/>
    <col min="1806" max="1806" width="12.44140625" style="2" customWidth="1"/>
    <col min="1807" max="1807" width="10.5546875" style="2" customWidth="1"/>
    <col min="1808" max="1808" width="10.44140625" style="2" customWidth="1"/>
    <col min="1809" max="1809" width="9.109375" style="2"/>
    <col min="1810" max="1811" width="11.109375" style="2" customWidth="1"/>
    <col min="1812" max="1812" width="14.6640625" style="2" customWidth="1"/>
    <col min="1813" max="1813" width="9.109375" style="2"/>
    <col min="1814" max="1814" width="16.88671875" style="2" customWidth="1"/>
    <col min="1815" max="2049" width="9.109375" style="2"/>
    <col min="2050" max="2050" width="37.88671875" style="2" customWidth="1"/>
    <col min="2051" max="2051" width="24.33203125" style="2" customWidth="1"/>
    <col min="2052" max="2052" width="18.109375" style="2" customWidth="1"/>
    <col min="2053" max="2053" width="19.109375" style="2" customWidth="1"/>
    <col min="2054" max="2054" width="11.33203125" style="2" customWidth="1"/>
    <col min="2055" max="2055" width="12.33203125" style="2" customWidth="1"/>
    <col min="2056" max="2056" width="11.33203125" style="2" customWidth="1"/>
    <col min="2057" max="2057" width="13.6640625" style="2" customWidth="1"/>
    <col min="2058" max="2058" width="11.88671875" style="2" customWidth="1"/>
    <col min="2059" max="2060" width="9.109375" style="2"/>
    <col min="2061" max="2061" width="14" style="2" customWidth="1"/>
    <col min="2062" max="2062" width="12.44140625" style="2" customWidth="1"/>
    <col min="2063" max="2063" width="10.5546875" style="2" customWidth="1"/>
    <col min="2064" max="2064" width="10.44140625" style="2" customWidth="1"/>
    <col min="2065" max="2065" width="9.109375" style="2"/>
    <col min="2066" max="2067" width="11.109375" style="2" customWidth="1"/>
    <col min="2068" max="2068" width="14.6640625" style="2" customWidth="1"/>
    <col min="2069" max="2069" width="9.109375" style="2"/>
    <col min="2070" max="2070" width="16.88671875" style="2" customWidth="1"/>
    <col min="2071" max="2305" width="9.109375" style="2"/>
    <col min="2306" max="2306" width="37.88671875" style="2" customWidth="1"/>
    <col min="2307" max="2307" width="24.33203125" style="2" customWidth="1"/>
    <col min="2308" max="2308" width="18.109375" style="2" customWidth="1"/>
    <col min="2309" max="2309" width="19.109375" style="2" customWidth="1"/>
    <col min="2310" max="2310" width="11.33203125" style="2" customWidth="1"/>
    <col min="2311" max="2311" width="12.33203125" style="2" customWidth="1"/>
    <col min="2312" max="2312" width="11.33203125" style="2" customWidth="1"/>
    <col min="2313" max="2313" width="13.6640625" style="2" customWidth="1"/>
    <col min="2314" max="2314" width="11.88671875" style="2" customWidth="1"/>
    <col min="2315" max="2316" width="9.109375" style="2"/>
    <col min="2317" max="2317" width="14" style="2" customWidth="1"/>
    <col min="2318" max="2318" width="12.44140625" style="2" customWidth="1"/>
    <col min="2319" max="2319" width="10.5546875" style="2" customWidth="1"/>
    <col min="2320" max="2320" width="10.44140625" style="2" customWidth="1"/>
    <col min="2321" max="2321" width="9.109375" style="2"/>
    <col min="2322" max="2323" width="11.109375" style="2" customWidth="1"/>
    <col min="2324" max="2324" width="14.6640625" style="2" customWidth="1"/>
    <col min="2325" max="2325" width="9.109375" style="2"/>
    <col min="2326" max="2326" width="16.88671875" style="2" customWidth="1"/>
    <col min="2327" max="2561" width="9.109375" style="2"/>
    <col min="2562" max="2562" width="37.88671875" style="2" customWidth="1"/>
    <col min="2563" max="2563" width="24.33203125" style="2" customWidth="1"/>
    <col min="2564" max="2564" width="18.109375" style="2" customWidth="1"/>
    <col min="2565" max="2565" width="19.109375" style="2" customWidth="1"/>
    <col min="2566" max="2566" width="11.33203125" style="2" customWidth="1"/>
    <col min="2567" max="2567" width="12.33203125" style="2" customWidth="1"/>
    <col min="2568" max="2568" width="11.33203125" style="2" customWidth="1"/>
    <col min="2569" max="2569" width="13.6640625" style="2" customWidth="1"/>
    <col min="2570" max="2570" width="11.88671875" style="2" customWidth="1"/>
    <col min="2571" max="2572" width="9.109375" style="2"/>
    <col min="2573" max="2573" width="14" style="2" customWidth="1"/>
    <col min="2574" max="2574" width="12.44140625" style="2" customWidth="1"/>
    <col min="2575" max="2575" width="10.5546875" style="2" customWidth="1"/>
    <col min="2576" max="2576" width="10.44140625" style="2" customWidth="1"/>
    <col min="2577" max="2577" width="9.109375" style="2"/>
    <col min="2578" max="2579" width="11.109375" style="2" customWidth="1"/>
    <col min="2580" max="2580" width="14.6640625" style="2" customWidth="1"/>
    <col min="2581" max="2581" width="9.109375" style="2"/>
    <col min="2582" max="2582" width="16.88671875" style="2" customWidth="1"/>
    <col min="2583" max="2817" width="9.109375" style="2"/>
    <col min="2818" max="2818" width="37.88671875" style="2" customWidth="1"/>
    <col min="2819" max="2819" width="24.33203125" style="2" customWidth="1"/>
    <col min="2820" max="2820" width="18.109375" style="2" customWidth="1"/>
    <col min="2821" max="2821" width="19.109375" style="2" customWidth="1"/>
    <col min="2822" max="2822" width="11.33203125" style="2" customWidth="1"/>
    <col min="2823" max="2823" width="12.33203125" style="2" customWidth="1"/>
    <col min="2824" max="2824" width="11.33203125" style="2" customWidth="1"/>
    <col min="2825" max="2825" width="13.6640625" style="2" customWidth="1"/>
    <col min="2826" max="2826" width="11.88671875" style="2" customWidth="1"/>
    <col min="2827" max="2828" width="9.109375" style="2"/>
    <col min="2829" max="2829" width="14" style="2" customWidth="1"/>
    <col min="2830" max="2830" width="12.44140625" style="2" customWidth="1"/>
    <col min="2831" max="2831" width="10.5546875" style="2" customWidth="1"/>
    <col min="2832" max="2832" width="10.44140625" style="2" customWidth="1"/>
    <col min="2833" max="2833" width="9.109375" style="2"/>
    <col min="2834" max="2835" width="11.109375" style="2" customWidth="1"/>
    <col min="2836" max="2836" width="14.6640625" style="2" customWidth="1"/>
    <col min="2837" max="2837" width="9.109375" style="2"/>
    <col min="2838" max="2838" width="16.88671875" style="2" customWidth="1"/>
    <col min="2839" max="3073" width="9.109375" style="2"/>
    <col min="3074" max="3074" width="37.88671875" style="2" customWidth="1"/>
    <col min="3075" max="3075" width="24.33203125" style="2" customWidth="1"/>
    <col min="3076" max="3076" width="18.109375" style="2" customWidth="1"/>
    <col min="3077" max="3077" width="19.109375" style="2" customWidth="1"/>
    <col min="3078" max="3078" width="11.33203125" style="2" customWidth="1"/>
    <col min="3079" max="3079" width="12.33203125" style="2" customWidth="1"/>
    <col min="3080" max="3080" width="11.33203125" style="2" customWidth="1"/>
    <col min="3081" max="3081" width="13.6640625" style="2" customWidth="1"/>
    <col min="3082" max="3082" width="11.88671875" style="2" customWidth="1"/>
    <col min="3083" max="3084" width="9.109375" style="2"/>
    <col min="3085" max="3085" width="14" style="2" customWidth="1"/>
    <col min="3086" max="3086" width="12.44140625" style="2" customWidth="1"/>
    <col min="3087" max="3087" width="10.5546875" style="2" customWidth="1"/>
    <col min="3088" max="3088" width="10.44140625" style="2" customWidth="1"/>
    <col min="3089" max="3089" width="9.109375" style="2"/>
    <col min="3090" max="3091" width="11.109375" style="2" customWidth="1"/>
    <col min="3092" max="3092" width="14.6640625" style="2" customWidth="1"/>
    <col min="3093" max="3093" width="9.109375" style="2"/>
    <col min="3094" max="3094" width="16.88671875" style="2" customWidth="1"/>
    <col min="3095" max="3329" width="9.109375" style="2"/>
    <col min="3330" max="3330" width="37.88671875" style="2" customWidth="1"/>
    <col min="3331" max="3331" width="24.33203125" style="2" customWidth="1"/>
    <col min="3332" max="3332" width="18.109375" style="2" customWidth="1"/>
    <col min="3333" max="3333" width="19.109375" style="2" customWidth="1"/>
    <col min="3334" max="3334" width="11.33203125" style="2" customWidth="1"/>
    <col min="3335" max="3335" width="12.33203125" style="2" customWidth="1"/>
    <col min="3336" max="3336" width="11.33203125" style="2" customWidth="1"/>
    <col min="3337" max="3337" width="13.6640625" style="2" customWidth="1"/>
    <col min="3338" max="3338" width="11.88671875" style="2" customWidth="1"/>
    <col min="3339" max="3340" width="9.109375" style="2"/>
    <col min="3341" max="3341" width="14" style="2" customWidth="1"/>
    <col min="3342" max="3342" width="12.44140625" style="2" customWidth="1"/>
    <col min="3343" max="3343" width="10.5546875" style="2" customWidth="1"/>
    <col min="3344" max="3344" width="10.44140625" style="2" customWidth="1"/>
    <col min="3345" max="3345" width="9.109375" style="2"/>
    <col min="3346" max="3347" width="11.109375" style="2" customWidth="1"/>
    <col min="3348" max="3348" width="14.6640625" style="2" customWidth="1"/>
    <col min="3349" max="3349" width="9.109375" style="2"/>
    <col min="3350" max="3350" width="16.88671875" style="2" customWidth="1"/>
    <col min="3351" max="3585" width="9.109375" style="2"/>
    <col min="3586" max="3586" width="37.88671875" style="2" customWidth="1"/>
    <col min="3587" max="3587" width="24.33203125" style="2" customWidth="1"/>
    <col min="3588" max="3588" width="18.109375" style="2" customWidth="1"/>
    <col min="3589" max="3589" width="19.109375" style="2" customWidth="1"/>
    <col min="3590" max="3590" width="11.33203125" style="2" customWidth="1"/>
    <col min="3591" max="3591" width="12.33203125" style="2" customWidth="1"/>
    <col min="3592" max="3592" width="11.33203125" style="2" customWidth="1"/>
    <col min="3593" max="3593" width="13.6640625" style="2" customWidth="1"/>
    <col min="3594" max="3594" width="11.88671875" style="2" customWidth="1"/>
    <col min="3595" max="3596" width="9.109375" style="2"/>
    <col min="3597" max="3597" width="14" style="2" customWidth="1"/>
    <col min="3598" max="3598" width="12.44140625" style="2" customWidth="1"/>
    <col min="3599" max="3599" width="10.5546875" style="2" customWidth="1"/>
    <col min="3600" max="3600" width="10.44140625" style="2" customWidth="1"/>
    <col min="3601" max="3601" width="9.109375" style="2"/>
    <col min="3602" max="3603" width="11.109375" style="2" customWidth="1"/>
    <col min="3604" max="3604" width="14.6640625" style="2" customWidth="1"/>
    <col min="3605" max="3605" width="9.109375" style="2"/>
    <col min="3606" max="3606" width="16.88671875" style="2" customWidth="1"/>
    <col min="3607" max="3841" width="9.109375" style="2"/>
    <col min="3842" max="3842" width="37.88671875" style="2" customWidth="1"/>
    <col min="3843" max="3843" width="24.33203125" style="2" customWidth="1"/>
    <col min="3844" max="3844" width="18.109375" style="2" customWidth="1"/>
    <col min="3845" max="3845" width="19.109375" style="2" customWidth="1"/>
    <col min="3846" max="3846" width="11.33203125" style="2" customWidth="1"/>
    <col min="3847" max="3847" width="12.33203125" style="2" customWidth="1"/>
    <col min="3848" max="3848" width="11.33203125" style="2" customWidth="1"/>
    <col min="3849" max="3849" width="13.6640625" style="2" customWidth="1"/>
    <col min="3850" max="3850" width="11.88671875" style="2" customWidth="1"/>
    <col min="3851" max="3852" width="9.109375" style="2"/>
    <col min="3853" max="3853" width="14" style="2" customWidth="1"/>
    <col min="3854" max="3854" width="12.44140625" style="2" customWidth="1"/>
    <col min="3855" max="3855" width="10.5546875" style="2" customWidth="1"/>
    <col min="3856" max="3856" width="10.44140625" style="2" customWidth="1"/>
    <col min="3857" max="3857" width="9.109375" style="2"/>
    <col min="3858" max="3859" width="11.109375" style="2" customWidth="1"/>
    <col min="3860" max="3860" width="14.6640625" style="2" customWidth="1"/>
    <col min="3861" max="3861" width="9.109375" style="2"/>
    <col min="3862" max="3862" width="16.88671875" style="2" customWidth="1"/>
    <col min="3863" max="4097" width="9.109375" style="2"/>
    <col min="4098" max="4098" width="37.88671875" style="2" customWidth="1"/>
    <col min="4099" max="4099" width="24.33203125" style="2" customWidth="1"/>
    <col min="4100" max="4100" width="18.109375" style="2" customWidth="1"/>
    <col min="4101" max="4101" width="19.109375" style="2" customWidth="1"/>
    <col min="4102" max="4102" width="11.33203125" style="2" customWidth="1"/>
    <col min="4103" max="4103" width="12.33203125" style="2" customWidth="1"/>
    <col min="4104" max="4104" width="11.33203125" style="2" customWidth="1"/>
    <col min="4105" max="4105" width="13.6640625" style="2" customWidth="1"/>
    <col min="4106" max="4106" width="11.88671875" style="2" customWidth="1"/>
    <col min="4107" max="4108" width="9.109375" style="2"/>
    <col min="4109" max="4109" width="14" style="2" customWidth="1"/>
    <col min="4110" max="4110" width="12.44140625" style="2" customWidth="1"/>
    <col min="4111" max="4111" width="10.5546875" style="2" customWidth="1"/>
    <col min="4112" max="4112" width="10.44140625" style="2" customWidth="1"/>
    <col min="4113" max="4113" width="9.109375" style="2"/>
    <col min="4114" max="4115" width="11.109375" style="2" customWidth="1"/>
    <col min="4116" max="4116" width="14.6640625" style="2" customWidth="1"/>
    <col min="4117" max="4117" width="9.109375" style="2"/>
    <col min="4118" max="4118" width="16.88671875" style="2" customWidth="1"/>
    <col min="4119" max="4353" width="9.109375" style="2"/>
    <col min="4354" max="4354" width="37.88671875" style="2" customWidth="1"/>
    <col min="4355" max="4355" width="24.33203125" style="2" customWidth="1"/>
    <col min="4356" max="4356" width="18.109375" style="2" customWidth="1"/>
    <col min="4357" max="4357" width="19.109375" style="2" customWidth="1"/>
    <col min="4358" max="4358" width="11.33203125" style="2" customWidth="1"/>
    <col min="4359" max="4359" width="12.33203125" style="2" customWidth="1"/>
    <col min="4360" max="4360" width="11.33203125" style="2" customWidth="1"/>
    <col min="4361" max="4361" width="13.6640625" style="2" customWidth="1"/>
    <col min="4362" max="4362" width="11.88671875" style="2" customWidth="1"/>
    <col min="4363" max="4364" width="9.109375" style="2"/>
    <col min="4365" max="4365" width="14" style="2" customWidth="1"/>
    <col min="4366" max="4366" width="12.44140625" style="2" customWidth="1"/>
    <col min="4367" max="4367" width="10.5546875" style="2" customWidth="1"/>
    <col min="4368" max="4368" width="10.44140625" style="2" customWidth="1"/>
    <col min="4369" max="4369" width="9.109375" style="2"/>
    <col min="4370" max="4371" width="11.109375" style="2" customWidth="1"/>
    <col min="4372" max="4372" width="14.6640625" style="2" customWidth="1"/>
    <col min="4373" max="4373" width="9.109375" style="2"/>
    <col min="4374" max="4374" width="16.88671875" style="2" customWidth="1"/>
    <col min="4375" max="4609" width="9.109375" style="2"/>
    <col min="4610" max="4610" width="37.88671875" style="2" customWidth="1"/>
    <col min="4611" max="4611" width="24.33203125" style="2" customWidth="1"/>
    <col min="4612" max="4612" width="18.109375" style="2" customWidth="1"/>
    <col min="4613" max="4613" width="19.109375" style="2" customWidth="1"/>
    <col min="4614" max="4614" width="11.33203125" style="2" customWidth="1"/>
    <col min="4615" max="4615" width="12.33203125" style="2" customWidth="1"/>
    <col min="4616" max="4616" width="11.33203125" style="2" customWidth="1"/>
    <col min="4617" max="4617" width="13.6640625" style="2" customWidth="1"/>
    <col min="4618" max="4618" width="11.88671875" style="2" customWidth="1"/>
    <col min="4619" max="4620" width="9.109375" style="2"/>
    <col min="4621" max="4621" width="14" style="2" customWidth="1"/>
    <col min="4622" max="4622" width="12.44140625" style="2" customWidth="1"/>
    <col min="4623" max="4623" width="10.5546875" style="2" customWidth="1"/>
    <col min="4624" max="4624" width="10.44140625" style="2" customWidth="1"/>
    <col min="4625" max="4625" width="9.109375" style="2"/>
    <col min="4626" max="4627" width="11.109375" style="2" customWidth="1"/>
    <col min="4628" max="4628" width="14.6640625" style="2" customWidth="1"/>
    <col min="4629" max="4629" width="9.109375" style="2"/>
    <col min="4630" max="4630" width="16.88671875" style="2" customWidth="1"/>
    <col min="4631" max="4865" width="9.109375" style="2"/>
    <col min="4866" max="4866" width="37.88671875" style="2" customWidth="1"/>
    <col min="4867" max="4867" width="24.33203125" style="2" customWidth="1"/>
    <col min="4868" max="4868" width="18.109375" style="2" customWidth="1"/>
    <col min="4869" max="4869" width="19.109375" style="2" customWidth="1"/>
    <col min="4870" max="4870" width="11.33203125" style="2" customWidth="1"/>
    <col min="4871" max="4871" width="12.33203125" style="2" customWidth="1"/>
    <col min="4872" max="4872" width="11.33203125" style="2" customWidth="1"/>
    <col min="4873" max="4873" width="13.6640625" style="2" customWidth="1"/>
    <col min="4874" max="4874" width="11.88671875" style="2" customWidth="1"/>
    <col min="4875" max="4876" width="9.109375" style="2"/>
    <col min="4877" max="4877" width="14" style="2" customWidth="1"/>
    <col min="4878" max="4878" width="12.44140625" style="2" customWidth="1"/>
    <col min="4879" max="4879" width="10.5546875" style="2" customWidth="1"/>
    <col min="4880" max="4880" width="10.44140625" style="2" customWidth="1"/>
    <col min="4881" max="4881" width="9.109375" style="2"/>
    <col min="4882" max="4883" width="11.109375" style="2" customWidth="1"/>
    <col min="4884" max="4884" width="14.6640625" style="2" customWidth="1"/>
    <col min="4885" max="4885" width="9.109375" style="2"/>
    <col min="4886" max="4886" width="16.88671875" style="2" customWidth="1"/>
    <col min="4887" max="5121" width="9.109375" style="2"/>
    <col min="5122" max="5122" width="37.88671875" style="2" customWidth="1"/>
    <col min="5123" max="5123" width="24.33203125" style="2" customWidth="1"/>
    <col min="5124" max="5124" width="18.109375" style="2" customWidth="1"/>
    <col min="5125" max="5125" width="19.109375" style="2" customWidth="1"/>
    <col min="5126" max="5126" width="11.33203125" style="2" customWidth="1"/>
    <col min="5127" max="5127" width="12.33203125" style="2" customWidth="1"/>
    <col min="5128" max="5128" width="11.33203125" style="2" customWidth="1"/>
    <col min="5129" max="5129" width="13.6640625" style="2" customWidth="1"/>
    <col min="5130" max="5130" width="11.88671875" style="2" customWidth="1"/>
    <col min="5131" max="5132" width="9.109375" style="2"/>
    <col min="5133" max="5133" width="14" style="2" customWidth="1"/>
    <col min="5134" max="5134" width="12.44140625" style="2" customWidth="1"/>
    <col min="5135" max="5135" width="10.5546875" style="2" customWidth="1"/>
    <col min="5136" max="5136" width="10.44140625" style="2" customWidth="1"/>
    <col min="5137" max="5137" width="9.109375" style="2"/>
    <col min="5138" max="5139" width="11.109375" style="2" customWidth="1"/>
    <col min="5140" max="5140" width="14.6640625" style="2" customWidth="1"/>
    <col min="5141" max="5141" width="9.109375" style="2"/>
    <col min="5142" max="5142" width="16.88671875" style="2" customWidth="1"/>
    <col min="5143" max="5377" width="9.109375" style="2"/>
    <col min="5378" max="5378" width="37.88671875" style="2" customWidth="1"/>
    <col min="5379" max="5379" width="24.33203125" style="2" customWidth="1"/>
    <col min="5380" max="5380" width="18.109375" style="2" customWidth="1"/>
    <col min="5381" max="5381" width="19.109375" style="2" customWidth="1"/>
    <col min="5382" max="5382" width="11.33203125" style="2" customWidth="1"/>
    <col min="5383" max="5383" width="12.33203125" style="2" customWidth="1"/>
    <col min="5384" max="5384" width="11.33203125" style="2" customWidth="1"/>
    <col min="5385" max="5385" width="13.6640625" style="2" customWidth="1"/>
    <col min="5386" max="5386" width="11.88671875" style="2" customWidth="1"/>
    <col min="5387" max="5388" width="9.109375" style="2"/>
    <col min="5389" max="5389" width="14" style="2" customWidth="1"/>
    <col min="5390" max="5390" width="12.44140625" style="2" customWidth="1"/>
    <col min="5391" max="5391" width="10.5546875" style="2" customWidth="1"/>
    <col min="5392" max="5392" width="10.44140625" style="2" customWidth="1"/>
    <col min="5393" max="5393" width="9.109375" style="2"/>
    <col min="5394" max="5395" width="11.109375" style="2" customWidth="1"/>
    <col min="5396" max="5396" width="14.6640625" style="2" customWidth="1"/>
    <col min="5397" max="5397" width="9.109375" style="2"/>
    <col min="5398" max="5398" width="16.88671875" style="2" customWidth="1"/>
    <col min="5399" max="5633" width="9.109375" style="2"/>
    <col min="5634" max="5634" width="37.88671875" style="2" customWidth="1"/>
    <col min="5635" max="5635" width="24.33203125" style="2" customWidth="1"/>
    <col min="5636" max="5636" width="18.109375" style="2" customWidth="1"/>
    <col min="5637" max="5637" width="19.109375" style="2" customWidth="1"/>
    <col min="5638" max="5638" width="11.33203125" style="2" customWidth="1"/>
    <col min="5639" max="5639" width="12.33203125" style="2" customWidth="1"/>
    <col min="5640" max="5640" width="11.33203125" style="2" customWidth="1"/>
    <col min="5641" max="5641" width="13.6640625" style="2" customWidth="1"/>
    <col min="5642" max="5642" width="11.88671875" style="2" customWidth="1"/>
    <col min="5643" max="5644" width="9.109375" style="2"/>
    <col min="5645" max="5645" width="14" style="2" customWidth="1"/>
    <col min="5646" max="5646" width="12.44140625" style="2" customWidth="1"/>
    <col min="5647" max="5647" width="10.5546875" style="2" customWidth="1"/>
    <col min="5648" max="5648" width="10.44140625" style="2" customWidth="1"/>
    <col min="5649" max="5649" width="9.109375" style="2"/>
    <col min="5650" max="5651" width="11.109375" style="2" customWidth="1"/>
    <col min="5652" max="5652" width="14.6640625" style="2" customWidth="1"/>
    <col min="5653" max="5653" width="9.109375" style="2"/>
    <col min="5654" max="5654" width="16.88671875" style="2" customWidth="1"/>
    <col min="5655" max="5889" width="9.109375" style="2"/>
    <col min="5890" max="5890" width="37.88671875" style="2" customWidth="1"/>
    <col min="5891" max="5891" width="24.33203125" style="2" customWidth="1"/>
    <col min="5892" max="5892" width="18.109375" style="2" customWidth="1"/>
    <col min="5893" max="5893" width="19.109375" style="2" customWidth="1"/>
    <col min="5894" max="5894" width="11.33203125" style="2" customWidth="1"/>
    <col min="5895" max="5895" width="12.33203125" style="2" customWidth="1"/>
    <col min="5896" max="5896" width="11.33203125" style="2" customWidth="1"/>
    <col min="5897" max="5897" width="13.6640625" style="2" customWidth="1"/>
    <col min="5898" max="5898" width="11.88671875" style="2" customWidth="1"/>
    <col min="5899" max="5900" width="9.109375" style="2"/>
    <col min="5901" max="5901" width="14" style="2" customWidth="1"/>
    <col min="5902" max="5902" width="12.44140625" style="2" customWidth="1"/>
    <col min="5903" max="5903" width="10.5546875" style="2" customWidth="1"/>
    <col min="5904" max="5904" width="10.44140625" style="2" customWidth="1"/>
    <col min="5905" max="5905" width="9.109375" style="2"/>
    <col min="5906" max="5907" width="11.109375" style="2" customWidth="1"/>
    <col min="5908" max="5908" width="14.6640625" style="2" customWidth="1"/>
    <col min="5909" max="5909" width="9.109375" style="2"/>
    <col min="5910" max="5910" width="16.88671875" style="2" customWidth="1"/>
    <col min="5911" max="6145" width="9.109375" style="2"/>
    <col min="6146" max="6146" width="37.88671875" style="2" customWidth="1"/>
    <col min="6147" max="6147" width="24.33203125" style="2" customWidth="1"/>
    <col min="6148" max="6148" width="18.109375" style="2" customWidth="1"/>
    <col min="6149" max="6149" width="19.109375" style="2" customWidth="1"/>
    <col min="6150" max="6150" width="11.33203125" style="2" customWidth="1"/>
    <col min="6151" max="6151" width="12.33203125" style="2" customWidth="1"/>
    <col min="6152" max="6152" width="11.33203125" style="2" customWidth="1"/>
    <col min="6153" max="6153" width="13.6640625" style="2" customWidth="1"/>
    <col min="6154" max="6154" width="11.88671875" style="2" customWidth="1"/>
    <col min="6155" max="6156" width="9.109375" style="2"/>
    <col min="6157" max="6157" width="14" style="2" customWidth="1"/>
    <col min="6158" max="6158" width="12.44140625" style="2" customWidth="1"/>
    <col min="6159" max="6159" width="10.5546875" style="2" customWidth="1"/>
    <col min="6160" max="6160" width="10.44140625" style="2" customWidth="1"/>
    <col min="6161" max="6161" width="9.109375" style="2"/>
    <col min="6162" max="6163" width="11.109375" style="2" customWidth="1"/>
    <col min="6164" max="6164" width="14.6640625" style="2" customWidth="1"/>
    <col min="6165" max="6165" width="9.109375" style="2"/>
    <col min="6166" max="6166" width="16.88671875" style="2" customWidth="1"/>
    <col min="6167" max="6401" width="9.109375" style="2"/>
    <col min="6402" max="6402" width="37.88671875" style="2" customWidth="1"/>
    <col min="6403" max="6403" width="24.33203125" style="2" customWidth="1"/>
    <col min="6404" max="6404" width="18.109375" style="2" customWidth="1"/>
    <col min="6405" max="6405" width="19.109375" style="2" customWidth="1"/>
    <col min="6406" max="6406" width="11.33203125" style="2" customWidth="1"/>
    <col min="6407" max="6407" width="12.33203125" style="2" customWidth="1"/>
    <col min="6408" max="6408" width="11.33203125" style="2" customWidth="1"/>
    <col min="6409" max="6409" width="13.6640625" style="2" customWidth="1"/>
    <col min="6410" max="6410" width="11.88671875" style="2" customWidth="1"/>
    <col min="6411" max="6412" width="9.109375" style="2"/>
    <col min="6413" max="6413" width="14" style="2" customWidth="1"/>
    <col min="6414" max="6414" width="12.44140625" style="2" customWidth="1"/>
    <col min="6415" max="6415" width="10.5546875" style="2" customWidth="1"/>
    <col min="6416" max="6416" width="10.44140625" style="2" customWidth="1"/>
    <col min="6417" max="6417" width="9.109375" style="2"/>
    <col min="6418" max="6419" width="11.109375" style="2" customWidth="1"/>
    <col min="6420" max="6420" width="14.6640625" style="2" customWidth="1"/>
    <col min="6421" max="6421" width="9.109375" style="2"/>
    <col min="6422" max="6422" width="16.88671875" style="2" customWidth="1"/>
    <col min="6423" max="6657" width="9.109375" style="2"/>
    <col min="6658" max="6658" width="37.88671875" style="2" customWidth="1"/>
    <col min="6659" max="6659" width="24.33203125" style="2" customWidth="1"/>
    <col min="6660" max="6660" width="18.109375" style="2" customWidth="1"/>
    <col min="6661" max="6661" width="19.109375" style="2" customWidth="1"/>
    <col min="6662" max="6662" width="11.33203125" style="2" customWidth="1"/>
    <col min="6663" max="6663" width="12.33203125" style="2" customWidth="1"/>
    <col min="6664" max="6664" width="11.33203125" style="2" customWidth="1"/>
    <col min="6665" max="6665" width="13.6640625" style="2" customWidth="1"/>
    <col min="6666" max="6666" width="11.88671875" style="2" customWidth="1"/>
    <col min="6667" max="6668" width="9.109375" style="2"/>
    <col min="6669" max="6669" width="14" style="2" customWidth="1"/>
    <col min="6670" max="6670" width="12.44140625" style="2" customWidth="1"/>
    <col min="6671" max="6671" width="10.5546875" style="2" customWidth="1"/>
    <col min="6672" max="6672" width="10.44140625" style="2" customWidth="1"/>
    <col min="6673" max="6673" width="9.109375" style="2"/>
    <col min="6674" max="6675" width="11.109375" style="2" customWidth="1"/>
    <col min="6676" max="6676" width="14.6640625" style="2" customWidth="1"/>
    <col min="6677" max="6677" width="9.109375" style="2"/>
    <col min="6678" max="6678" width="16.88671875" style="2" customWidth="1"/>
    <col min="6679" max="6913" width="9.109375" style="2"/>
    <col min="6914" max="6914" width="37.88671875" style="2" customWidth="1"/>
    <col min="6915" max="6915" width="24.33203125" style="2" customWidth="1"/>
    <col min="6916" max="6916" width="18.109375" style="2" customWidth="1"/>
    <col min="6917" max="6917" width="19.109375" style="2" customWidth="1"/>
    <col min="6918" max="6918" width="11.33203125" style="2" customWidth="1"/>
    <col min="6919" max="6919" width="12.33203125" style="2" customWidth="1"/>
    <col min="6920" max="6920" width="11.33203125" style="2" customWidth="1"/>
    <col min="6921" max="6921" width="13.6640625" style="2" customWidth="1"/>
    <col min="6922" max="6922" width="11.88671875" style="2" customWidth="1"/>
    <col min="6923" max="6924" width="9.109375" style="2"/>
    <col min="6925" max="6925" width="14" style="2" customWidth="1"/>
    <col min="6926" max="6926" width="12.44140625" style="2" customWidth="1"/>
    <col min="6927" max="6927" width="10.5546875" style="2" customWidth="1"/>
    <col min="6928" max="6928" width="10.44140625" style="2" customWidth="1"/>
    <col min="6929" max="6929" width="9.109375" style="2"/>
    <col min="6930" max="6931" width="11.109375" style="2" customWidth="1"/>
    <col min="6932" max="6932" width="14.6640625" style="2" customWidth="1"/>
    <col min="6933" max="6933" width="9.109375" style="2"/>
    <col min="6934" max="6934" width="16.88671875" style="2" customWidth="1"/>
    <col min="6935" max="7169" width="9.109375" style="2"/>
    <col min="7170" max="7170" width="37.88671875" style="2" customWidth="1"/>
    <col min="7171" max="7171" width="24.33203125" style="2" customWidth="1"/>
    <col min="7172" max="7172" width="18.109375" style="2" customWidth="1"/>
    <col min="7173" max="7173" width="19.109375" style="2" customWidth="1"/>
    <col min="7174" max="7174" width="11.33203125" style="2" customWidth="1"/>
    <col min="7175" max="7175" width="12.33203125" style="2" customWidth="1"/>
    <col min="7176" max="7176" width="11.33203125" style="2" customWidth="1"/>
    <col min="7177" max="7177" width="13.6640625" style="2" customWidth="1"/>
    <col min="7178" max="7178" width="11.88671875" style="2" customWidth="1"/>
    <col min="7179" max="7180" width="9.109375" style="2"/>
    <col min="7181" max="7181" width="14" style="2" customWidth="1"/>
    <col min="7182" max="7182" width="12.44140625" style="2" customWidth="1"/>
    <col min="7183" max="7183" width="10.5546875" style="2" customWidth="1"/>
    <col min="7184" max="7184" width="10.44140625" style="2" customWidth="1"/>
    <col min="7185" max="7185" width="9.109375" style="2"/>
    <col min="7186" max="7187" width="11.109375" style="2" customWidth="1"/>
    <col min="7188" max="7188" width="14.6640625" style="2" customWidth="1"/>
    <col min="7189" max="7189" width="9.109375" style="2"/>
    <col min="7190" max="7190" width="16.88671875" style="2" customWidth="1"/>
    <col min="7191" max="7425" width="9.109375" style="2"/>
    <col min="7426" max="7426" width="37.88671875" style="2" customWidth="1"/>
    <col min="7427" max="7427" width="24.33203125" style="2" customWidth="1"/>
    <col min="7428" max="7428" width="18.109375" style="2" customWidth="1"/>
    <col min="7429" max="7429" width="19.109375" style="2" customWidth="1"/>
    <col min="7430" max="7430" width="11.33203125" style="2" customWidth="1"/>
    <col min="7431" max="7431" width="12.33203125" style="2" customWidth="1"/>
    <col min="7432" max="7432" width="11.33203125" style="2" customWidth="1"/>
    <col min="7433" max="7433" width="13.6640625" style="2" customWidth="1"/>
    <col min="7434" max="7434" width="11.88671875" style="2" customWidth="1"/>
    <col min="7435" max="7436" width="9.109375" style="2"/>
    <col min="7437" max="7437" width="14" style="2" customWidth="1"/>
    <col min="7438" max="7438" width="12.44140625" style="2" customWidth="1"/>
    <col min="7439" max="7439" width="10.5546875" style="2" customWidth="1"/>
    <col min="7440" max="7440" width="10.44140625" style="2" customWidth="1"/>
    <col min="7441" max="7441" width="9.109375" style="2"/>
    <col min="7442" max="7443" width="11.109375" style="2" customWidth="1"/>
    <col min="7444" max="7444" width="14.6640625" style="2" customWidth="1"/>
    <col min="7445" max="7445" width="9.109375" style="2"/>
    <col min="7446" max="7446" width="16.88671875" style="2" customWidth="1"/>
    <col min="7447" max="7681" width="9.109375" style="2"/>
    <col min="7682" max="7682" width="37.88671875" style="2" customWidth="1"/>
    <col min="7683" max="7683" width="24.33203125" style="2" customWidth="1"/>
    <col min="7684" max="7684" width="18.109375" style="2" customWidth="1"/>
    <col min="7685" max="7685" width="19.109375" style="2" customWidth="1"/>
    <col min="7686" max="7686" width="11.33203125" style="2" customWidth="1"/>
    <col min="7687" max="7687" width="12.33203125" style="2" customWidth="1"/>
    <col min="7688" max="7688" width="11.33203125" style="2" customWidth="1"/>
    <col min="7689" max="7689" width="13.6640625" style="2" customWidth="1"/>
    <col min="7690" max="7690" width="11.88671875" style="2" customWidth="1"/>
    <col min="7691" max="7692" width="9.109375" style="2"/>
    <col min="7693" max="7693" width="14" style="2" customWidth="1"/>
    <col min="7694" max="7694" width="12.44140625" style="2" customWidth="1"/>
    <col min="7695" max="7695" width="10.5546875" style="2" customWidth="1"/>
    <col min="7696" max="7696" width="10.44140625" style="2" customWidth="1"/>
    <col min="7697" max="7697" width="9.109375" style="2"/>
    <col min="7698" max="7699" width="11.109375" style="2" customWidth="1"/>
    <col min="7700" max="7700" width="14.6640625" style="2" customWidth="1"/>
    <col min="7701" max="7701" width="9.109375" style="2"/>
    <col min="7702" max="7702" width="16.88671875" style="2" customWidth="1"/>
    <col min="7703" max="7937" width="9.109375" style="2"/>
    <col min="7938" max="7938" width="37.88671875" style="2" customWidth="1"/>
    <col min="7939" max="7939" width="24.33203125" style="2" customWidth="1"/>
    <col min="7940" max="7940" width="18.109375" style="2" customWidth="1"/>
    <col min="7941" max="7941" width="19.109375" style="2" customWidth="1"/>
    <col min="7942" max="7942" width="11.33203125" style="2" customWidth="1"/>
    <col min="7943" max="7943" width="12.33203125" style="2" customWidth="1"/>
    <col min="7944" max="7944" width="11.33203125" style="2" customWidth="1"/>
    <col min="7945" max="7945" width="13.6640625" style="2" customWidth="1"/>
    <col min="7946" max="7946" width="11.88671875" style="2" customWidth="1"/>
    <col min="7947" max="7948" width="9.109375" style="2"/>
    <col min="7949" max="7949" width="14" style="2" customWidth="1"/>
    <col min="7950" max="7950" width="12.44140625" style="2" customWidth="1"/>
    <col min="7951" max="7951" width="10.5546875" style="2" customWidth="1"/>
    <col min="7952" max="7952" width="10.44140625" style="2" customWidth="1"/>
    <col min="7953" max="7953" width="9.109375" style="2"/>
    <col min="7954" max="7955" width="11.109375" style="2" customWidth="1"/>
    <col min="7956" max="7956" width="14.6640625" style="2" customWidth="1"/>
    <col min="7957" max="7957" width="9.109375" style="2"/>
    <col min="7958" max="7958" width="16.88671875" style="2" customWidth="1"/>
    <col min="7959" max="8193" width="9.109375" style="2"/>
    <col min="8194" max="8194" width="37.88671875" style="2" customWidth="1"/>
    <col min="8195" max="8195" width="24.33203125" style="2" customWidth="1"/>
    <col min="8196" max="8196" width="18.109375" style="2" customWidth="1"/>
    <col min="8197" max="8197" width="19.109375" style="2" customWidth="1"/>
    <col min="8198" max="8198" width="11.33203125" style="2" customWidth="1"/>
    <col min="8199" max="8199" width="12.33203125" style="2" customWidth="1"/>
    <col min="8200" max="8200" width="11.33203125" style="2" customWidth="1"/>
    <col min="8201" max="8201" width="13.6640625" style="2" customWidth="1"/>
    <col min="8202" max="8202" width="11.88671875" style="2" customWidth="1"/>
    <col min="8203" max="8204" width="9.109375" style="2"/>
    <col min="8205" max="8205" width="14" style="2" customWidth="1"/>
    <col min="8206" max="8206" width="12.44140625" style="2" customWidth="1"/>
    <col min="8207" max="8207" width="10.5546875" style="2" customWidth="1"/>
    <col min="8208" max="8208" width="10.44140625" style="2" customWidth="1"/>
    <col min="8209" max="8209" width="9.109375" style="2"/>
    <col min="8210" max="8211" width="11.109375" style="2" customWidth="1"/>
    <col min="8212" max="8212" width="14.6640625" style="2" customWidth="1"/>
    <col min="8213" max="8213" width="9.109375" style="2"/>
    <col min="8214" max="8214" width="16.88671875" style="2" customWidth="1"/>
    <col min="8215" max="8449" width="9.109375" style="2"/>
    <col min="8450" max="8450" width="37.88671875" style="2" customWidth="1"/>
    <col min="8451" max="8451" width="24.33203125" style="2" customWidth="1"/>
    <col min="8452" max="8452" width="18.109375" style="2" customWidth="1"/>
    <col min="8453" max="8453" width="19.109375" style="2" customWidth="1"/>
    <col min="8454" max="8454" width="11.33203125" style="2" customWidth="1"/>
    <col min="8455" max="8455" width="12.33203125" style="2" customWidth="1"/>
    <col min="8456" max="8456" width="11.33203125" style="2" customWidth="1"/>
    <col min="8457" max="8457" width="13.6640625" style="2" customWidth="1"/>
    <col min="8458" max="8458" width="11.88671875" style="2" customWidth="1"/>
    <col min="8459" max="8460" width="9.109375" style="2"/>
    <col min="8461" max="8461" width="14" style="2" customWidth="1"/>
    <col min="8462" max="8462" width="12.44140625" style="2" customWidth="1"/>
    <col min="8463" max="8463" width="10.5546875" style="2" customWidth="1"/>
    <col min="8464" max="8464" width="10.44140625" style="2" customWidth="1"/>
    <col min="8465" max="8465" width="9.109375" style="2"/>
    <col min="8466" max="8467" width="11.109375" style="2" customWidth="1"/>
    <col min="8468" max="8468" width="14.6640625" style="2" customWidth="1"/>
    <col min="8469" max="8469" width="9.109375" style="2"/>
    <col min="8470" max="8470" width="16.88671875" style="2" customWidth="1"/>
    <col min="8471" max="8705" width="9.109375" style="2"/>
    <col min="8706" max="8706" width="37.88671875" style="2" customWidth="1"/>
    <col min="8707" max="8707" width="24.33203125" style="2" customWidth="1"/>
    <col min="8708" max="8708" width="18.109375" style="2" customWidth="1"/>
    <col min="8709" max="8709" width="19.109375" style="2" customWidth="1"/>
    <col min="8710" max="8710" width="11.33203125" style="2" customWidth="1"/>
    <col min="8711" max="8711" width="12.33203125" style="2" customWidth="1"/>
    <col min="8712" max="8712" width="11.33203125" style="2" customWidth="1"/>
    <col min="8713" max="8713" width="13.6640625" style="2" customWidth="1"/>
    <col min="8714" max="8714" width="11.88671875" style="2" customWidth="1"/>
    <col min="8715" max="8716" width="9.109375" style="2"/>
    <col min="8717" max="8717" width="14" style="2" customWidth="1"/>
    <col min="8718" max="8718" width="12.44140625" style="2" customWidth="1"/>
    <col min="8719" max="8719" width="10.5546875" style="2" customWidth="1"/>
    <col min="8720" max="8720" width="10.44140625" style="2" customWidth="1"/>
    <col min="8721" max="8721" width="9.109375" style="2"/>
    <col min="8722" max="8723" width="11.109375" style="2" customWidth="1"/>
    <col min="8724" max="8724" width="14.6640625" style="2" customWidth="1"/>
    <col min="8725" max="8725" width="9.109375" style="2"/>
    <col min="8726" max="8726" width="16.88671875" style="2" customWidth="1"/>
    <col min="8727" max="8961" width="9.109375" style="2"/>
    <col min="8962" max="8962" width="37.88671875" style="2" customWidth="1"/>
    <col min="8963" max="8963" width="24.33203125" style="2" customWidth="1"/>
    <col min="8964" max="8964" width="18.109375" style="2" customWidth="1"/>
    <col min="8965" max="8965" width="19.109375" style="2" customWidth="1"/>
    <col min="8966" max="8966" width="11.33203125" style="2" customWidth="1"/>
    <col min="8967" max="8967" width="12.33203125" style="2" customWidth="1"/>
    <col min="8968" max="8968" width="11.33203125" style="2" customWidth="1"/>
    <col min="8969" max="8969" width="13.6640625" style="2" customWidth="1"/>
    <col min="8970" max="8970" width="11.88671875" style="2" customWidth="1"/>
    <col min="8971" max="8972" width="9.109375" style="2"/>
    <col min="8973" max="8973" width="14" style="2" customWidth="1"/>
    <col min="8974" max="8974" width="12.44140625" style="2" customWidth="1"/>
    <col min="8975" max="8975" width="10.5546875" style="2" customWidth="1"/>
    <col min="8976" max="8976" width="10.44140625" style="2" customWidth="1"/>
    <col min="8977" max="8977" width="9.109375" style="2"/>
    <col min="8978" max="8979" width="11.109375" style="2" customWidth="1"/>
    <col min="8980" max="8980" width="14.6640625" style="2" customWidth="1"/>
    <col min="8981" max="8981" width="9.109375" style="2"/>
    <col min="8982" max="8982" width="16.88671875" style="2" customWidth="1"/>
    <col min="8983" max="9217" width="9.109375" style="2"/>
    <col min="9218" max="9218" width="37.88671875" style="2" customWidth="1"/>
    <col min="9219" max="9219" width="24.33203125" style="2" customWidth="1"/>
    <col min="9220" max="9220" width="18.109375" style="2" customWidth="1"/>
    <col min="9221" max="9221" width="19.109375" style="2" customWidth="1"/>
    <col min="9222" max="9222" width="11.33203125" style="2" customWidth="1"/>
    <col min="9223" max="9223" width="12.33203125" style="2" customWidth="1"/>
    <col min="9224" max="9224" width="11.33203125" style="2" customWidth="1"/>
    <col min="9225" max="9225" width="13.6640625" style="2" customWidth="1"/>
    <col min="9226" max="9226" width="11.88671875" style="2" customWidth="1"/>
    <col min="9227" max="9228" width="9.109375" style="2"/>
    <col min="9229" max="9229" width="14" style="2" customWidth="1"/>
    <col min="9230" max="9230" width="12.44140625" style="2" customWidth="1"/>
    <col min="9231" max="9231" width="10.5546875" style="2" customWidth="1"/>
    <col min="9232" max="9232" width="10.44140625" style="2" customWidth="1"/>
    <col min="9233" max="9233" width="9.109375" style="2"/>
    <col min="9234" max="9235" width="11.109375" style="2" customWidth="1"/>
    <col min="9236" max="9236" width="14.6640625" style="2" customWidth="1"/>
    <col min="9237" max="9237" width="9.109375" style="2"/>
    <col min="9238" max="9238" width="16.88671875" style="2" customWidth="1"/>
    <col min="9239" max="9473" width="9.109375" style="2"/>
    <col min="9474" max="9474" width="37.88671875" style="2" customWidth="1"/>
    <col min="9475" max="9475" width="24.33203125" style="2" customWidth="1"/>
    <col min="9476" max="9476" width="18.109375" style="2" customWidth="1"/>
    <col min="9477" max="9477" width="19.109375" style="2" customWidth="1"/>
    <col min="9478" max="9478" width="11.33203125" style="2" customWidth="1"/>
    <col min="9479" max="9479" width="12.33203125" style="2" customWidth="1"/>
    <col min="9480" max="9480" width="11.33203125" style="2" customWidth="1"/>
    <col min="9481" max="9481" width="13.6640625" style="2" customWidth="1"/>
    <col min="9482" max="9482" width="11.88671875" style="2" customWidth="1"/>
    <col min="9483" max="9484" width="9.109375" style="2"/>
    <col min="9485" max="9485" width="14" style="2" customWidth="1"/>
    <col min="9486" max="9486" width="12.44140625" style="2" customWidth="1"/>
    <col min="9487" max="9487" width="10.5546875" style="2" customWidth="1"/>
    <col min="9488" max="9488" width="10.44140625" style="2" customWidth="1"/>
    <col min="9489" max="9489" width="9.109375" style="2"/>
    <col min="9490" max="9491" width="11.109375" style="2" customWidth="1"/>
    <col min="9492" max="9492" width="14.6640625" style="2" customWidth="1"/>
    <col min="9493" max="9493" width="9.109375" style="2"/>
    <col min="9494" max="9494" width="16.88671875" style="2" customWidth="1"/>
    <col min="9495" max="9729" width="9.109375" style="2"/>
    <col min="9730" max="9730" width="37.88671875" style="2" customWidth="1"/>
    <col min="9731" max="9731" width="24.33203125" style="2" customWidth="1"/>
    <col min="9732" max="9732" width="18.109375" style="2" customWidth="1"/>
    <col min="9733" max="9733" width="19.109375" style="2" customWidth="1"/>
    <col min="9734" max="9734" width="11.33203125" style="2" customWidth="1"/>
    <col min="9735" max="9735" width="12.33203125" style="2" customWidth="1"/>
    <col min="9736" max="9736" width="11.33203125" style="2" customWidth="1"/>
    <col min="9737" max="9737" width="13.6640625" style="2" customWidth="1"/>
    <col min="9738" max="9738" width="11.88671875" style="2" customWidth="1"/>
    <col min="9739" max="9740" width="9.109375" style="2"/>
    <col min="9741" max="9741" width="14" style="2" customWidth="1"/>
    <col min="9742" max="9742" width="12.44140625" style="2" customWidth="1"/>
    <col min="9743" max="9743" width="10.5546875" style="2" customWidth="1"/>
    <col min="9744" max="9744" width="10.44140625" style="2" customWidth="1"/>
    <col min="9745" max="9745" width="9.109375" style="2"/>
    <col min="9746" max="9747" width="11.109375" style="2" customWidth="1"/>
    <col min="9748" max="9748" width="14.6640625" style="2" customWidth="1"/>
    <col min="9749" max="9749" width="9.109375" style="2"/>
    <col min="9750" max="9750" width="16.88671875" style="2" customWidth="1"/>
    <col min="9751" max="9985" width="9.109375" style="2"/>
    <col min="9986" max="9986" width="37.88671875" style="2" customWidth="1"/>
    <col min="9987" max="9987" width="24.33203125" style="2" customWidth="1"/>
    <col min="9988" max="9988" width="18.109375" style="2" customWidth="1"/>
    <col min="9989" max="9989" width="19.109375" style="2" customWidth="1"/>
    <col min="9990" max="9990" width="11.33203125" style="2" customWidth="1"/>
    <col min="9991" max="9991" width="12.33203125" style="2" customWidth="1"/>
    <col min="9992" max="9992" width="11.33203125" style="2" customWidth="1"/>
    <col min="9993" max="9993" width="13.6640625" style="2" customWidth="1"/>
    <col min="9994" max="9994" width="11.88671875" style="2" customWidth="1"/>
    <col min="9995" max="9996" width="9.109375" style="2"/>
    <col min="9997" max="9997" width="14" style="2" customWidth="1"/>
    <col min="9998" max="9998" width="12.44140625" style="2" customWidth="1"/>
    <col min="9999" max="9999" width="10.5546875" style="2" customWidth="1"/>
    <col min="10000" max="10000" width="10.44140625" style="2" customWidth="1"/>
    <col min="10001" max="10001" width="9.109375" style="2"/>
    <col min="10002" max="10003" width="11.109375" style="2" customWidth="1"/>
    <col min="10004" max="10004" width="14.6640625" style="2" customWidth="1"/>
    <col min="10005" max="10005" width="9.109375" style="2"/>
    <col min="10006" max="10006" width="16.88671875" style="2" customWidth="1"/>
    <col min="10007" max="10241" width="9.109375" style="2"/>
    <col min="10242" max="10242" width="37.88671875" style="2" customWidth="1"/>
    <col min="10243" max="10243" width="24.33203125" style="2" customWidth="1"/>
    <col min="10244" max="10244" width="18.109375" style="2" customWidth="1"/>
    <col min="10245" max="10245" width="19.109375" style="2" customWidth="1"/>
    <col min="10246" max="10246" width="11.33203125" style="2" customWidth="1"/>
    <col min="10247" max="10247" width="12.33203125" style="2" customWidth="1"/>
    <col min="10248" max="10248" width="11.33203125" style="2" customWidth="1"/>
    <col min="10249" max="10249" width="13.6640625" style="2" customWidth="1"/>
    <col min="10250" max="10250" width="11.88671875" style="2" customWidth="1"/>
    <col min="10251" max="10252" width="9.109375" style="2"/>
    <col min="10253" max="10253" width="14" style="2" customWidth="1"/>
    <col min="10254" max="10254" width="12.44140625" style="2" customWidth="1"/>
    <col min="10255" max="10255" width="10.5546875" style="2" customWidth="1"/>
    <col min="10256" max="10256" width="10.44140625" style="2" customWidth="1"/>
    <col min="10257" max="10257" width="9.109375" style="2"/>
    <col min="10258" max="10259" width="11.109375" style="2" customWidth="1"/>
    <col min="10260" max="10260" width="14.6640625" style="2" customWidth="1"/>
    <col min="10261" max="10261" width="9.109375" style="2"/>
    <col min="10262" max="10262" width="16.88671875" style="2" customWidth="1"/>
    <col min="10263" max="10497" width="9.109375" style="2"/>
    <col min="10498" max="10498" width="37.88671875" style="2" customWidth="1"/>
    <col min="10499" max="10499" width="24.33203125" style="2" customWidth="1"/>
    <col min="10500" max="10500" width="18.109375" style="2" customWidth="1"/>
    <col min="10501" max="10501" width="19.109375" style="2" customWidth="1"/>
    <col min="10502" max="10502" width="11.33203125" style="2" customWidth="1"/>
    <col min="10503" max="10503" width="12.33203125" style="2" customWidth="1"/>
    <col min="10504" max="10504" width="11.33203125" style="2" customWidth="1"/>
    <col min="10505" max="10505" width="13.6640625" style="2" customWidth="1"/>
    <col min="10506" max="10506" width="11.88671875" style="2" customWidth="1"/>
    <col min="10507" max="10508" width="9.109375" style="2"/>
    <col min="10509" max="10509" width="14" style="2" customWidth="1"/>
    <col min="10510" max="10510" width="12.44140625" style="2" customWidth="1"/>
    <col min="10511" max="10511" width="10.5546875" style="2" customWidth="1"/>
    <col min="10512" max="10512" width="10.44140625" style="2" customWidth="1"/>
    <col min="10513" max="10513" width="9.109375" style="2"/>
    <col min="10514" max="10515" width="11.109375" style="2" customWidth="1"/>
    <col min="10516" max="10516" width="14.6640625" style="2" customWidth="1"/>
    <col min="10517" max="10517" width="9.109375" style="2"/>
    <col min="10518" max="10518" width="16.88671875" style="2" customWidth="1"/>
    <col min="10519" max="10753" width="9.109375" style="2"/>
    <col min="10754" max="10754" width="37.88671875" style="2" customWidth="1"/>
    <col min="10755" max="10755" width="24.33203125" style="2" customWidth="1"/>
    <col min="10756" max="10756" width="18.109375" style="2" customWidth="1"/>
    <col min="10757" max="10757" width="19.109375" style="2" customWidth="1"/>
    <col min="10758" max="10758" width="11.33203125" style="2" customWidth="1"/>
    <col min="10759" max="10759" width="12.33203125" style="2" customWidth="1"/>
    <col min="10760" max="10760" width="11.33203125" style="2" customWidth="1"/>
    <col min="10761" max="10761" width="13.6640625" style="2" customWidth="1"/>
    <col min="10762" max="10762" width="11.88671875" style="2" customWidth="1"/>
    <col min="10763" max="10764" width="9.109375" style="2"/>
    <col min="10765" max="10765" width="14" style="2" customWidth="1"/>
    <col min="10766" max="10766" width="12.44140625" style="2" customWidth="1"/>
    <col min="10767" max="10767" width="10.5546875" style="2" customWidth="1"/>
    <col min="10768" max="10768" width="10.44140625" style="2" customWidth="1"/>
    <col min="10769" max="10769" width="9.109375" style="2"/>
    <col min="10770" max="10771" width="11.109375" style="2" customWidth="1"/>
    <col min="10772" max="10772" width="14.6640625" style="2" customWidth="1"/>
    <col min="10773" max="10773" width="9.109375" style="2"/>
    <col min="10774" max="10774" width="16.88671875" style="2" customWidth="1"/>
    <col min="10775" max="11009" width="9.109375" style="2"/>
    <col min="11010" max="11010" width="37.88671875" style="2" customWidth="1"/>
    <col min="11011" max="11011" width="24.33203125" style="2" customWidth="1"/>
    <col min="11012" max="11012" width="18.109375" style="2" customWidth="1"/>
    <col min="11013" max="11013" width="19.109375" style="2" customWidth="1"/>
    <col min="11014" max="11014" width="11.33203125" style="2" customWidth="1"/>
    <col min="11015" max="11015" width="12.33203125" style="2" customWidth="1"/>
    <col min="11016" max="11016" width="11.33203125" style="2" customWidth="1"/>
    <col min="11017" max="11017" width="13.6640625" style="2" customWidth="1"/>
    <col min="11018" max="11018" width="11.88671875" style="2" customWidth="1"/>
    <col min="11019" max="11020" width="9.109375" style="2"/>
    <col min="11021" max="11021" width="14" style="2" customWidth="1"/>
    <col min="11022" max="11022" width="12.44140625" style="2" customWidth="1"/>
    <col min="11023" max="11023" width="10.5546875" style="2" customWidth="1"/>
    <col min="11024" max="11024" width="10.44140625" style="2" customWidth="1"/>
    <col min="11025" max="11025" width="9.109375" style="2"/>
    <col min="11026" max="11027" width="11.109375" style="2" customWidth="1"/>
    <col min="11028" max="11028" width="14.6640625" style="2" customWidth="1"/>
    <col min="11029" max="11029" width="9.109375" style="2"/>
    <col min="11030" max="11030" width="16.88671875" style="2" customWidth="1"/>
    <col min="11031" max="11265" width="9.109375" style="2"/>
    <col min="11266" max="11266" width="37.88671875" style="2" customWidth="1"/>
    <col min="11267" max="11267" width="24.33203125" style="2" customWidth="1"/>
    <col min="11268" max="11268" width="18.109375" style="2" customWidth="1"/>
    <col min="11269" max="11269" width="19.109375" style="2" customWidth="1"/>
    <col min="11270" max="11270" width="11.33203125" style="2" customWidth="1"/>
    <col min="11271" max="11271" width="12.33203125" style="2" customWidth="1"/>
    <col min="11272" max="11272" width="11.33203125" style="2" customWidth="1"/>
    <col min="11273" max="11273" width="13.6640625" style="2" customWidth="1"/>
    <col min="11274" max="11274" width="11.88671875" style="2" customWidth="1"/>
    <col min="11275" max="11276" width="9.109375" style="2"/>
    <col min="11277" max="11277" width="14" style="2" customWidth="1"/>
    <col min="11278" max="11278" width="12.44140625" style="2" customWidth="1"/>
    <col min="11279" max="11279" width="10.5546875" style="2" customWidth="1"/>
    <col min="11280" max="11280" width="10.44140625" style="2" customWidth="1"/>
    <col min="11281" max="11281" width="9.109375" style="2"/>
    <col min="11282" max="11283" width="11.109375" style="2" customWidth="1"/>
    <col min="11284" max="11284" width="14.6640625" style="2" customWidth="1"/>
    <col min="11285" max="11285" width="9.109375" style="2"/>
    <col min="11286" max="11286" width="16.88671875" style="2" customWidth="1"/>
    <col min="11287" max="11521" width="9.109375" style="2"/>
    <col min="11522" max="11522" width="37.88671875" style="2" customWidth="1"/>
    <col min="11523" max="11523" width="24.33203125" style="2" customWidth="1"/>
    <col min="11524" max="11524" width="18.109375" style="2" customWidth="1"/>
    <col min="11525" max="11525" width="19.109375" style="2" customWidth="1"/>
    <col min="11526" max="11526" width="11.33203125" style="2" customWidth="1"/>
    <col min="11527" max="11527" width="12.33203125" style="2" customWidth="1"/>
    <col min="11528" max="11528" width="11.33203125" style="2" customWidth="1"/>
    <col min="11529" max="11529" width="13.6640625" style="2" customWidth="1"/>
    <col min="11530" max="11530" width="11.88671875" style="2" customWidth="1"/>
    <col min="11531" max="11532" width="9.109375" style="2"/>
    <col min="11533" max="11533" width="14" style="2" customWidth="1"/>
    <col min="11534" max="11534" width="12.44140625" style="2" customWidth="1"/>
    <col min="11535" max="11535" width="10.5546875" style="2" customWidth="1"/>
    <col min="11536" max="11536" width="10.44140625" style="2" customWidth="1"/>
    <col min="11537" max="11537" width="9.109375" style="2"/>
    <col min="11538" max="11539" width="11.109375" style="2" customWidth="1"/>
    <col min="11540" max="11540" width="14.6640625" style="2" customWidth="1"/>
    <col min="11541" max="11541" width="9.109375" style="2"/>
    <col min="11542" max="11542" width="16.88671875" style="2" customWidth="1"/>
    <col min="11543" max="11777" width="9.109375" style="2"/>
    <col min="11778" max="11778" width="37.88671875" style="2" customWidth="1"/>
    <col min="11779" max="11779" width="24.33203125" style="2" customWidth="1"/>
    <col min="11780" max="11780" width="18.109375" style="2" customWidth="1"/>
    <col min="11781" max="11781" width="19.109375" style="2" customWidth="1"/>
    <col min="11782" max="11782" width="11.33203125" style="2" customWidth="1"/>
    <col min="11783" max="11783" width="12.33203125" style="2" customWidth="1"/>
    <col min="11784" max="11784" width="11.33203125" style="2" customWidth="1"/>
    <col min="11785" max="11785" width="13.6640625" style="2" customWidth="1"/>
    <col min="11786" max="11786" width="11.88671875" style="2" customWidth="1"/>
    <col min="11787" max="11788" width="9.109375" style="2"/>
    <col min="11789" max="11789" width="14" style="2" customWidth="1"/>
    <col min="11790" max="11790" width="12.44140625" style="2" customWidth="1"/>
    <col min="11791" max="11791" width="10.5546875" style="2" customWidth="1"/>
    <col min="11792" max="11792" width="10.44140625" style="2" customWidth="1"/>
    <col min="11793" max="11793" width="9.109375" style="2"/>
    <col min="11794" max="11795" width="11.109375" style="2" customWidth="1"/>
    <col min="11796" max="11796" width="14.6640625" style="2" customWidth="1"/>
    <col min="11797" max="11797" width="9.109375" style="2"/>
    <col min="11798" max="11798" width="16.88671875" style="2" customWidth="1"/>
    <col min="11799" max="12033" width="9.109375" style="2"/>
    <col min="12034" max="12034" width="37.88671875" style="2" customWidth="1"/>
    <col min="12035" max="12035" width="24.33203125" style="2" customWidth="1"/>
    <col min="12036" max="12036" width="18.109375" style="2" customWidth="1"/>
    <col min="12037" max="12037" width="19.109375" style="2" customWidth="1"/>
    <col min="12038" max="12038" width="11.33203125" style="2" customWidth="1"/>
    <col min="12039" max="12039" width="12.33203125" style="2" customWidth="1"/>
    <col min="12040" max="12040" width="11.33203125" style="2" customWidth="1"/>
    <col min="12041" max="12041" width="13.6640625" style="2" customWidth="1"/>
    <col min="12042" max="12042" width="11.88671875" style="2" customWidth="1"/>
    <col min="12043" max="12044" width="9.109375" style="2"/>
    <col min="12045" max="12045" width="14" style="2" customWidth="1"/>
    <col min="12046" max="12046" width="12.44140625" style="2" customWidth="1"/>
    <col min="12047" max="12047" width="10.5546875" style="2" customWidth="1"/>
    <col min="12048" max="12048" width="10.44140625" style="2" customWidth="1"/>
    <col min="12049" max="12049" width="9.109375" style="2"/>
    <col min="12050" max="12051" width="11.109375" style="2" customWidth="1"/>
    <col min="12052" max="12052" width="14.6640625" style="2" customWidth="1"/>
    <col min="12053" max="12053" width="9.109375" style="2"/>
    <col min="12054" max="12054" width="16.88671875" style="2" customWidth="1"/>
    <col min="12055" max="12289" width="9.109375" style="2"/>
    <col min="12290" max="12290" width="37.88671875" style="2" customWidth="1"/>
    <col min="12291" max="12291" width="24.33203125" style="2" customWidth="1"/>
    <col min="12292" max="12292" width="18.109375" style="2" customWidth="1"/>
    <col min="12293" max="12293" width="19.109375" style="2" customWidth="1"/>
    <col min="12294" max="12294" width="11.33203125" style="2" customWidth="1"/>
    <col min="12295" max="12295" width="12.33203125" style="2" customWidth="1"/>
    <col min="12296" max="12296" width="11.33203125" style="2" customWidth="1"/>
    <col min="12297" max="12297" width="13.6640625" style="2" customWidth="1"/>
    <col min="12298" max="12298" width="11.88671875" style="2" customWidth="1"/>
    <col min="12299" max="12300" width="9.109375" style="2"/>
    <col min="12301" max="12301" width="14" style="2" customWidth="1"/>
    <col min="12302" max="12302" width="12.44140625" style="2" customWidth="1"/>
    <col min="12303" max="12303" width="10.5546875" style="2" customWidth="1"/>
    <col min="12304" max="12304" width="10.44140625" style="2" customWidth="1"/>
    <col min="12305" max="12305" width="9.109375" style="2"/>
    <col min="12306" max="12307" width="11.109375" style="2" customWidth="1"/>
    <col min="12308" max="12308" width="14.6640625" style="2" customWidth="1"/>
    <col min="12309" max="12309" width="9.109375" style="2"/>
    <col min="12310" max="12310" width="16.88671875" style="2" customWidth="1"/>
    <col min="12311" max="12545" width="9.109375" style="2"/>
    <col min="12546" max="12546" width="37.88671875" style="2" customWidth="1"/>
    <col min="12547" max="12547" width="24.33203125" style="2" customWidth="1"/>
    <col min="12548" max="12548" width="18.109375" style="2" customWidth="1"/>
    <col min="12549" max="12549" width="19.109375" style="2" customWidth="1"/>
    <col min="12550" max="12550" width="11.33203125" style="2" customWidth="1"/>
    <col min="12551" max="12551" width="12.33203125" style="2" customWidth="1"/>
    <col min="12552" max="12552" width="11.33203125" style="2" customWidth="1"/>
    <col min="12553" max="12553" width="13.6640625" style="2" customWidth="1"/>
    <col min="12554" max="12554" width="11.88671875" style="2" customWidth="1"/>
    <col min="12555" max="12556" width="9.109375" style="2"/>
    <col min="12557" max="12557" width="14" style="2" customWidth="1"/>
    <col min="12558" max="12558" width="12.44140625" style="2" customWidth="1"/>
    <col min="12559" max="12559" width="10.5546875" style="2" customWidth="1"/>
    <col min="12560" max="12560" width="10.44140625" style="2" customWidth="1"/>
    <col min="12561" max="12561" width="9.109375" style="2"/>
    <col min="12562" max="12563" width="11.109375" style="2" customWidth="1"/>
    <col min="12564" max="12564" width="14.6640625" style="2" customWidth="1"/>
    <col min="12565" max="12565" width="9.109375" style="2"/>
    <col min="12566" max="12566" width="16.88671875" style="2" customWidth="1"/>
    <col min="12567" max="12801" width="9.109375" style="2"/>
    <col min="12802" max="12802" width="37.88671875" style="2" customWidth="1"/>
    <col min="12803" max="12803" width="24.33203125" style="2" customWidth="1"/>
    <col min="12804" max="12804" width="18.109375" style="2" customWidth="1"/>
    <col min="12805" max="12805" width="19.109375" style="2" customWidth="1"/>
    <col min="12806" max="12806" width="11.33203125" style="2" customWidth="1"/>
    <col min="12807" max="12807" width="12.33203125" style="2" customWidth="1"/>
    <col min="12808" max="12808" width="11.33203125" style="2" customWidth="1"/>
    <col min="12809" max="12809" width="13.6640625" style="2" customWidth="1"/>
    <col min="12810" max="12810" width="11.88671875" style="2" customWidth="1"/>
    <col min="12811" max="12812" width="9.109375" style="2"/>
    <col min="12813" max="12813" width="14" style="2" customWidth="1"/>
    <col min="12814" max="12814" width="12.44140625" style="2" customWidth="1"/>
    <col min="12815" max="12815" width="10.5546875" style="2" customWidth="1"/>
    <col min="12816" max="12816" width="10.44140625" style="2" customWidth="1"/>
    <col min="12817" max="12817" width="9.109375" style="2"/>
    <col min="12818" max="12819" width="11.109375" style="2" customWidth="1"/>
    <col min="12820" max="12820" width="14.6640625" style="2" customWidth="1"/>
    <col min="12821" max="12821" width="9.109375" style="2"/>
    <col min="12822" max="12822" width="16.88671875" style="2" customWidth="1"/>
    <col min="12823" max="13057" width="9.109375" style="2"/>
    <col min="13058" max="13058" width="37.88671875" style="2" customWidth="1"/>
    <col min="13059" max="13059" width="24.33203125" style="2" customWidth="1"/>
    <col min="13060" max="13060" width="18.109375" style="2" customWidth="1"/>
    <col min="13061" max="13061" width="19.109375" style="2" customWidth="1"/>
    <col min="13062" max="13062" width="11.33203125" style="2" customWidth="1"/>
    <col min="13063" max="13063" width="12.33203125" style="2" customWidth="1"/>
    <col min="13064" max="13064" width="11.33203125" style="2" customWidth="1"/>
    <col min="13065" max="13065" width="13.6640625" style="2" customWidth="1"/>
    <col min="13066" max="13066" width="11.88671875" style="2" customWidth="1"/>
    <col min="13067" max="13068" width="9.109375" style="2"/>
    <col min="13069" max="13069" width="14" style="2" customWidth="1"/>
    <col min="13070" max="13070" width="12.44140625" style="2" customWidth="1"/>
    <col min="13071" max="13071" width="10.5546875" style="2" customWidth="1"/>
    <col min="13072" max="13072" width="10.44140625" style="2" customWidth="1"/>
    <col min="13073" max="13073" width="9.109375" style="2"/>
    <col min="13074" max="13075" width="11.109375" style="2" customWidth="1"/>
    <col min="13076" max="13076" width="14.6640625" style="2" customWidth="1"/>
    <col min="13077" max="13077" width="9.109375" style="2"/>
    <col min="13078" max="13078" width="16.88671875" style="2" customWidth="1"/>
    <col min="13079" max="13313" width="9.109375" style="2"/>
    <col min="13314" max="13314" width="37.88671875" style="2" customWidth="1"/>
    <col min="13315" max="13315" width="24.33203125" style="2" customWidth="1"/>
    <col min="13316" max="13316" width="18.109375" style="2" customWidth="1"/>
    <col min="13317" max="13317" width="19.109375" style="2" customWidth="1"/>
    <col min="13318" max="13318" width="11.33203125" style="2" customWidth="1"/>
    <col min="13319" max="13319" width="12.33203125" style="2" customWidth="1"/>
    <col min="13320" max="13320" width="11.33203125" style="2" customWidth="1"/>
    <col min="13321" max="13321" width="13.6640625" style="2" customWidth="1"/>
    <col min="13322" max="13322" width="11.88671875" style="2" customWidth="1"/>
    <col min="13323" max="13324" width="9.109375" style="2"/>
    <col min="13325" max="13325" width="14" style="2" customWidth="1"/>
    <col min="13326" max="13326" width="12.44140625" style="2" customWidth="1"/>
    <col min="13327" max="13327" width="10.5546875" style="2" customWidth="1"/>
    <col min="13328" max="13328" width="10.44140625" style="2" customWidth="1"/>
    <col min="13329" max="13329" width="9.109375" style="2"/>
    <col min="13330" max="13331" width="11.109375" style="2" customWidth="1"/>
    <col min="13332" max="13332" width="14.6640625" style="2" customWidth="1"/>
    <col min="13333" max="13333" width="9.109375" style="2"/>
    <col min="13334" max="13334" width="16.88671875" style="2" customWidth="1"/>
    <col min="13335" max="13569" width="9.109375" style="2"/>
    <col min="13570" max="13570" width="37.88671875" style="2" customWidth="1"/>
    <col min="13571" max="13571" width="24.33203125" style="2" customWidth="1"/>
    <col min="13572" max="13572" width="18.109375" style="2" customWidth="1"/>
    <col min="13573" max="13573" width="19.109375" style="2" customWidth="1"/>
    <col min="13574" max="13574" width="11.33203125" style="2" customWidth="1"/>
    <col min="13575" max="13575" width="12.33203125" style="2" customWidth="1"/>
    <col min="13576" max="13576" width="11.33203125" style="2" customWidth="1"/>
    <col min="13577" max="13577" width="13.6640625" style="2" customWidth="1"/>
    <col min="13578" max="13578" width="11.88671875" style="2" customWidth="1"/>
    <col min="13579" max="13580" width="9.109375" style="2"/>
    <col min="13581" max="13581" width="14" style="2" customWidth="1"/>
    <col min="13582" max="13582" width="12.44140625" style="2" customWidth="1"/>
    <col min="13583" max="13583" width="10.5546875" style="2" customWidth="1"/>
    <col min="13584" max="13584" width="10.44140625" style="2" customWidth="1"/>
    <col min="13585" max="13585" width="9.109375" style="2"/>
    <col min="13586" max="13587" width="11.109375" style="2" customWidth="1"/>
    <col min="13588" max="13588" width="14.6640625" style="2" customWidth="1"/>
    <col min="13589" max="13589" width="9.109375" style="2"/>
    <col min="13590" max="13590" width="16.88671875" style="2" customWidth="1"/>
    <col min="13591" max="13825" width="9.109375" style="2"/>
    <col min="13826" max="13826" width="37.88671875" style="2" customWidth="1"/>
    <col min="13827" max="13827" width="24.33203125" style="2" customWidth="1"/>
    <col min="13828" max="13828" width="18.109375" style="2" customWidth="1"/>
    <col min="13829" max="13829" width="19.109375" style="2" customWidth="1"/>
    <col min="13830" max="13830" width="11.33203125" style="2" customWidth="1"/>
    <col min="13831" max="13831" width="12.33203125" style="2" customWidth="1"/>
    <col min="13832" max="13832" width="11.33203125" style="2" customWidth="1"/>
    <col min="13833" max="13833" width="13.6640625" style="2" customWidth="1"/>
    <col min="13834" max="13834" width="11.88671875" style="2" customWidth="1"/>
    <col min="13835" max="13836" width="9.109375" style="2"/>
    <col min="13837" max="13837" width="14" style="2" customWidth="1"/>
    <col min="13838" max="13838" width="12.44140625" style="2" customWidth="1"/>
    <col min="13839" max="13839" width="10.5546875" style="2" customWidth="1"/>
    <col min="13840" max="13840" width="10.44140625" style="2" customWidth="1"/>
    <col min="13841" max="13841" width="9.109375" style="2"/>
    <col min="13842" max="13843" width="11.109375" style="2" customWidth="1"/>
    <col min="13844" max="13844" width="14.6640625" style="2" customWidth="1"/>
    <col min="13845" max="13845" width="9.109375" style="2"/>
    <col min="13846" max="13846" width="16.88671875" style="2" customWidth="1"/>
    <col min="13847" max="14081" width="9.109375" style="2"/>
    <col min="14082" max="14082" width="37.88671875" style="2" customWidth="1"/>
    <col min="14083" max="14083" width="24.33203125" style="2" customWidth="1"/>
    <col min="14084" max="14084" width="18.109375" style="2" customWidth="1"/>
    <col min="14085" max="14085" width="19.109375" style="2" customWidth="1"/>
    <col min="14086" max="14086" width="11.33203125" style="2" customWidth="1"/>
    <col min="14087" max="14087" width="12.33203125" style="2" customWidth="1"/>
    <col min="14088" max="14088" width="11.33203125" style="2" customWidth="1"/>
    <col min="14089" max="14089" width="13.6640625" style="2" customWidth="1"/>
    <col min="14090" max="14090" width="11.88671875" style="2" customWidth="1"/>
    <col min="14091" max="14092" width="9.109375" style="2"/>
    <col min="14093" max="14093" width="14" style="2" customWidth="1"/>
    <col min="14094" max="14094" width="12.44140625" style="2" customWidth="1"/>
    <col min="14095" max="14095" width="10.5546875" style="2" customWidth="1"/>
    <col min="14096" max="14096" width="10.44140625" style="2" customWidth="1"/>
    <col min="14097" max="14097" width="9.109375" style="2"/>
    <col min="14098" max="14099" width="11.109375" style="2" customWidth="1"/>
    <col min="14100" max="14100" width="14.6640625" style="2" customWidth="1"/>
    <col min="14101" max="14101" width="9.109375" style="2"/>
    <col min="14102" max="14102" width="16.88671875" style="2" customWidth="1"/>
    <col min="14103" max="14337" width="9.109375" style="2"/>
    <col min="14338" max="14338" width="37.88671875" style="2" customWidth="1"/>
    <col min="14339" max="14339" width="24.33203125" style="2" customWidth="1"/>
    <col min="14340" max="14340" width="18.109375" style="2" customWidth="1"/>
    <col min="14341" max="14341" width="19.109375" style="2" customWidth="1"/>
    <col min="14342" max="14342" width="11.33203125" style="2" customWidth="1"/>
    <col min="14343" max="14343" width="12.33203125" style="2" customWidth="1"/>
    <col min="14344" max="14344" width="11.33203125" style="2" customWidth="1"/>
    <col min="14345" max="14345" width="13.6640625" style="2" customWidth="1"/>
    <col min="14346" max="14346" width="11.88671875" style="2" customWidth="1"/>
    <col min="14347" max="14348" width="9.109375" style="2"/>
    <col min="14349" max="14349" width="14" style="2" customWidth="1"/>
    <col min="14350" max="14350" width="12.44140625" style="2" customWidth="1"/>
    <col min="14351" max="14351" width="10.5546875" style="2" customWidth="1"/>
    <col min="14352" max="14352" width="10.44140625" style="2" customWidth="1"/>
    <col min="14353" max="14353" width="9.109375" style="2"/>
    <col min="14354" max="14355" width="11.109375" style="2" customWidth="1"/>
    <col min="14356" max="14356" width="14.6640625" style="2" customWidth="1"/>
    <col min="14357" max="14357" width="9.109375" style="2"/>
    <col min="14358" max="14358" width="16.88671875" style="2" customWidth="1"/>
    <col min="14359" max="14593" width="9.109375" style="2"/>
    <col min="14594" max="14594" width="37.88671875" style="2" customWidth="1"/>
    <col min="14595" max="14595" width="24.33203125" style="2" customWidth="1"/>
    <col min="14596" max="14596" width="18.109375" style="2" customWidth="1"/>
    <col min="14597" max="14597" width="19.109375" style="2" customWidth="1"/>
    <col min="14598" max="14598" width="11.33203125" style="2" customWidth="1"/>
    <col min="14599" max="14599" width="12.33203125" style="2" customWidth="1"/>
    <col min="14600" max="14600" width="11.33203125" style="2" customWidth="1"/>
    <col min="14601" max="14601" width="13.6640625" style="2" customWidth="1"/>
    <col min="14602" max="14602" width="11.88671875" style="2" customWidth="1"/>
    <col min="14603" max="14604" width="9.109375" style="2"/>
    <col min="14605" max="14605" width="14" style="2" customWidth="1"/>
    <col min="14606" max="14606" width="12.44140625" style="2" customWidth="1"/>
    <col min="14607" max="14607" width="10.5546875" style="2" customWidth="1"/>
    <col min="14608" max="14608" width="10.44140625" style="2" customWidth="1"/>
    <col min="14609" max="14609" width="9.109375" style="2"/>
    <col min="14610" max="14611" width="11.109375" style="2" customWidth="1"/>
    <col min="14612" max="14612" width="14.6640625" style="2" customWidth="1"/>
    <col min="14613" max="14613" width="9.109375" style="2"/>
    <col min="14614" max="14614" width="16.88671875" style="2" customWidth="1"/>
    <col min="14615" max="14849" width="9.109375" style="2"/>
    <col min="14850" max="14850" width="37.88671875" style="2" customWidth="1"/>
    <col min="14851" max="14851" width="24.33203125" style="2" customWidth="1"/>
    <col min="14852" max="14852" width="18.109375" style="2" customWidth="1"/>
    <col min="14853" max="14853" width="19.109375" style="2" customWidth="1"/>
    <col min="14854" max="14854" width="11.33203125" style="2" customWidth="1"/>
    <col min="14855" max="14855" width="12.33203125" style="2" customWidth="1"/>
    <col min="14856" max="14856" width="11.33203125" style="2" customWidth="1"/>
    <col min="14857" max="14857" width="13.6640625" style="2" customWidth="1"/>
    <col min="14858" max="14858" width="11.88671875" style="2" customWidth="1"/>
    <col min="14859" max="14860" width="9.109375" style="2"/>
    <col min="14861" max="14861" width="14" style="2" customWidth="1"/>
    <col min="14862" max="14862" width="12.44140625" style="2" customWidth="1"/>
    <col min="14863" max="14863" width="10.5546875" style="2" customWidth="1"/>
    <col min="14864" max="14864" width="10.44140625" style="2" customWidth="1"/>
    <col min="14865" max="14865" width="9.109375" style="2"/>
    <col min="14866" max="14867" width="11.109375" style="2" customWidth="1"/>
    <col min="14868" max="14868" width="14.6640625" style="2" customWidth="1"/>
    <col min="14869" max="14869" width="9.109375" style="2"/>
    <col min="14870" max="14870" width="16.88671875" style="2" customWidth="1"/>
    <col min="14871" max="15105" width="9.109375" style="2"/>
    <col min="15106" max="15106" width="37.88671875" style="2" customWidth="1"/>
    <col min="15107" max="15107" width="24.33203125" style="2" customWidth="1"/>
    <col min="15108" max="15108" width="18.109375" style="2" customWidth="1"/>
    <col min="15109" max="15109" width="19.109375" style="2" customWidth="1"/>
    <col min="15110" max="15110" width="11.33203125" style="2" customWidth="1"/>
    <col min="15111" max="15111" width="12.33203125" style="2" customWidth="1"/>
    <col min="15112" max="15112" width="11.33203125" style="2" customWidth="1"/>
    <col min="15113" max="15113" width="13.6640625" style="2" customWidth="1"/>
    <col min="15114" max="15114" width="11.88671875" style="2" customWidth="1"/>
    <col min="15115" max="15116" width="9.109375" style="2"/>
    <col min="15117" max="15117" width="14" style="2" customWidth="1"/>
    <col min="15118" max="15118" width="12.44140625" style="2" customWidth="1"/>
    <col min="15119" max="15119" width="10.5546875" style="2" customWidth="1"/>
    <col min="15120" max="15120" width="10.44140625" style="2" customWidth="1"/>
    <col min="15121" max="15121" width="9.109375" style="2"/>
    <col min="15122" max="15123" width="11.109375" style="2" customWidth="1"/>
    <col min="15124" max="15124" width="14.6640625" style="2" customWidth="1"/>
    <col min="15125" max="15125" width="9.109375" style="2"/>
    <col min="15126" max="15126" width="16.88671875" style="2" customWidth="1"/>
    <col min="15127" max="15361" width="9.109375" style="2"/>
    <col min="15362" max="15362" width="37.88671875" style="2" customWidth="1"/>
    <col min="15363" max="15363" width="24.33203125" style="2" customWidth="1"/>
    <col min="15364" max="15364" width="18.109375" style="2" customWidth="1"/>
    <col min="15365" max="15365" width="19.109375" style="2" customWidth="1"/>
    <col min="15366" max="15366" width="11.33203125" style="2" customWidth="1"/>
    <col min="15367" max="15367" width="12.33203125" style="2" customWidth="1"/>
    <col min="15368" max="15368" width="11.33203125" style="2" customWidth="1"/>
    <col min="15369" max="15369" width="13.6640625" style="2" customWidth="1"/>
    <col min="15370" max="15370" width="11.88671875" style="2" customWidth="1"/>
    <col min="15371" max="15372" width="9.109375" style="2"/>
    <col min="15373" max="15373" width="14" style="2" customWidth="1"/>
    <col min="15374" max="15374" width="12.44140625" style="2" customWidth="1"/>
    <col min="15375" max="15375" width="10.5546875" style="2" customWidth="1"/>
    <col min="15376" max="15376" width="10.44140625" style="2" customWidth="1"/>
    <col min="15377" max="15377" width="9.109375" style="2"/>
    <col min="15378" max="15379" width="11.109375" style="2" customWidth="1"/>
    <col min="15380" max="15380" width="14.6640625" style="2" customWidth="1"/>
    <col min="15381" max="15381" width="9.109375" style="2"/>
    <col min="15382" max="15382" width="16.88671875" style="2" customWidth="1"/>
    <col min="15383" max="15617" width="9.109375" style="2"/>
    <col min="15618" max="15618" width="37.88671875" style="2" customWidth="1"/>
    <col min="15619" max="15619" width="24.33203125" style="2" customWidth="1"/>
    <col min="15620" max="15620" width="18.109375" style="2" customWidth="1"/>
    <col min="15621" max="15621" width="19.109375" style="2" customWidth="1"/>
    <col min="15622" max="15622" width="11.33203125" style="2" customWidth="1"/>
    <col min="15623" max="15623" width="12.33203125" style="2" customWidth="1"/>
    <col min="15624" max="15624" width="11.33203125" style="2" customWidth="1"/>
    <col min="15625" max="15625" width="13.6640625" style="2" customWidth="1"/>
    <col min="15626" max="15626" width="11.88671875" style="2" customWidth="1"/>
    <col min="15627" max="15628" width="9.109375" style="2"/>
    <col min="15629" max="15629" width="14" style="2" customWidth="1"/>
    <col min="15630" max="15630" width="12.44140625" style="2" customWidth="1"/>
    <col min="15631" max="15631" width="10.5546875" style="2" customWidth="1"/>
    <col min="15632" max="15632" width="10.44140625" style="2" customWidth="1"/>
    <col min="15633" max="15633" width="9.109375" style="2"/>
    <col min="15634" max="15635" width="11.109375" style="2" customWidth="1"/>
    <col min="15636" max="15636" width="14.6640625" style="2" customWidth="1"/>
    <col min="15637" max="15637" width="9.109375" style="2"/>
    <col min="15638" max="15638" width="16.88671875" style="2" customWidth="1"/>
    <col min="15639" max="15873" width="9.109375" style="2"/>
    <col min="15874" max="15874" width="37.88671875" style="2" customWidth="1"/>
    <col min="15875" max="15875" width="24.33203125" style="2" customWidth="1"/>
    <col min="15876" max="15876" width="18.109375" style="2" customWidth="1"/>
    <col min="15877" max="15877" width="19.109375" style="2" customWidth="1"/>
    <col min="15878" max="15878" width="11.33203125" style="2" customWidth="1"/>
    <col min="15879" max="15879" width="12.33203125" style="2" customWidth="1"/>
    <col min="15880" max="15880" width="11.33203125" style="2" customWidth="1"/>
    <col min="15881" max="15881" width="13.6640625" style="2" customWidth="1"/>
    <col min="15882" max="15882" width="11.88671875" style="2" customWidth="1"/>
    <col min="15883" max="15884" width="9.109375" style="2"/>
    <col min="15885" max="15885" width="14" style="2" customWidth="1"/>
    <col min="15886" max="15886" width="12.44140625" style="2" customWidth="1"/>
    <col min="15887" max="15887" width="10.5546875" style="2" customWidth="1"/>
    <col min="15888" max="15888" width="10.44140625" style="2" customWidth="1"/>
    <col min="15889" max="15889" width="9.109375" style="2"/>
    <col min="15890" max="15891" width="11.109375" style="2" customWidth="1"/>
    <col min="15892" max="15892" width="14.6640625" style="2" customWidth="1"/>
    <col min="15893" max="15893" width="9.109375" style="2"/>
    <col min="15894" max="15894" width="16.88671875" style="2" customWidth="1"/>
    <col min="15895" max="16129" width="9.109375" style="2"/>
    <col min="16130" max="16130" width="37.88671875" style="2" customWidth="1"/>
    <col min="16131" max="16131" width="24.33203125" style="2" customWidth="1"/>
    <col min="16132" max="16132" width="18.109375" style="2" customWidth="1"/>
    <col min="16133" max="16133" width="19.109375" style="2" customWidth="1"/>
    <col min="16134" max="16134" width="11.33203125" style="2" customWidth="1"/>
    <col min="16135" max="16135" width="12.33203125" style="2" customWidth="1"/>
    <col min="16136" max="16136" width="11.33203125" style="2" customWidth="1"/>
    <col min="16137" max="16137" width="13.6640625" style="2" customWidth="1"/>
    <col min="16138" max="16138" width="11.88671875" style="2" customWidth="1"/>
    <col min="16139" max="16140" width="9.109375" style="2"/>
    <col min="16141" max="16141" width="14" style="2" customWidth="1"/>
    <col min="16142" max="16142" width="12.44140625" style="2" customWidth="1"/>
    <col min="16143" max="16143" width="10.5546875" style="2" customWidth="1"/>
    <col min="16144" max="16144" width="10.44140625" style="2" customWidth="1"/>
    <col min="16145" max="16145" width="9.109375" style="2"/>
    <col min="16146" max="16147" width="11.109375" style="2" customWidth="1"/>
    <col min="16148" max="16148" width="14.6640625" style="2" customWidth="1"/>
    <col min="16149" max="16149" width="9.109375" style="2"/>
    <col min="16150" max="16150" width="16.88671875" style="2" customWidth="1"/>
    <col min="16151" max="16384" width="9.109375" style="2"/>
  </cols>
  <sheetData>
    <row r="1" spans="1:20" x14ac:dyDescent="0.3">
      <c r="N1" s="5"/>
    </row>
    <row r="2" spans="1:20" ht="33.75" customHeight="1" x14ac:dyDescent="0.3">
      <c r="A2" s="9"/>
      <c r="B2" s="8"/>
      <c r="C2" s="8"/>
      <c r="D2" s="8"/>
      <c r="E2" s="8"/>
      <c r="F2" s="8"/>
      <c r="G2" s="8"/>
      <c r="H2" s="8"/>
      <c r="L2" s="8"/>
      <c r="M2" s="8"/>
      <c r="N2" s="399" t="s">
        <v>490</v>
      </c>
      <c r="O2" s="399"/>
      <c r="P2" s="399"/>
      <c r="Q2" s="399"/>
      <c r="R2" s="399"/>
      <c r="S2" s="31"/>
    </row>
    <row r="3" spans="1:20" x14ac:dyDescent="0.3">
      <c r="A3" s="9"/>
      <c r="B3" s="8"/>
      <c r="C3" s="8"/>
      <c r="D3" s="8"/>
      <c r="E3" s="8"/>
      <c r="F3" s="8"/>
      <c r="G3" s="8"/>
      <c r="H3" s="8"/>
      <c r="L3" s="8"/>
      <c r="M3" s="8"/>
      <c r="N3" s="8"/>
      <c r="O3" s="8"/>
      <c r="P3" s="8"/>
      <c r="Q3" s="8"/>
      <c r="R3" s="8"/>
      <c r="S3" s="8"/>
    </row>
    <row r="4" spans="1:20" x14ac:dyDescent="0.3">
      <c r="A4" s="438" t="s">
        <v>328</v>
      </c>
      <c r="B4" s="438"/>
      <c r="C4" s="438"/>
      <c r="D4" s="438"/>
      <c r="E4" s="438"/>
      <c r="F4" s="438"/>
      <c r="G4" s="438"/>
      <c r="H4" s="438"/>
      <c r="I4" s="438"/>
      <c r="J4" s="438"/>
      <c r="K4" s="438"/>
      <c r="L4" s="438"/>
      <c r="M4" s="438"/>
      <c r="N4" s="438"/>
      <c r="O4" s="438"/>
      <c r="P4" s="438"/>
      <c r="Q4" s="438"/>
      <c r="R4" s="438"/>
      <c r="S4" s="32"/>
    </row>
    <row r="5" spans="1:20" x14ac:dyDescent="0.3">
      <c r="A5" s="438" t="s">
        <v>455</v>
      </c>
      <c r="B5" s="438"/>
      <c r="C5" s="438"/>
      <c r="D5" s="438"/>
      <c r="E5" s="438"/>
      <c r="F5" s="438"/>
      <c r="G5" s="438"/>
      <c r="H5" s="438"/>
      <c r="I5" s="438"/>
      <c r="J5" s="438"/>
      <c r="K5" s="438"/>
      <c r="L5" s="438"/>
      <c r="M5" s="438"/>
      <c r="N5" s="438"/>
      <c r="O5" s="438"/>
      <c r="P5" s="438"/>
      <c r="Q5" s="438"/>
      <c r="R5" s="438"/>
      <c r="S5" s="32"/>
    </row>
    <row r="6" spans="1:20" x14ac:dyDescent="0.3">
      <c r="A6" s="9"/>
      <c r="B6" s="8"/>
      <c r="C6" s="8"/>
      <c r="D6" s="8"/>
      <c r="E6" s="8"/>
      <c r="F6" s="8"/>
      <c r="G6" s="8"/>
      <c r="H6" s="8"/>
      <c r="I6" s="8"/>
      <c r="J6" s="8"/>
      <c r="K6" s="8"/>
      <c r="L6" s="8"/>
      <c r="M6" s="8"/>
      <c r="N6" s="8"/>
      <c r="O6" s="8"/>
      <c r="P6" s="8"/>
      <c r="Q6" s="8"/>
      <c r="R6" s="8"/>
      <c r="S6" s="8"/>
    </row>
    <row r="7" spans="1:20" ht="38.25" customHeight="1" x14ac:dyDescent="0.3">
      <c r="A7" s="403" t="s">
        <v>56</v>
      </c>
      <c r="B7" s="407" t="s">
        <v>744</v>
      </c>
      <c r="C7" s="404" t="s">
        <v>178</v>
      </c>
      <c r="D7" s="404" t="s">
        <v>179</v>
      </c>
      <c r="E7" s="335" t="s">
        <v>745</v>
      </c>
      <c r="F7" s="407" t="s">
        <v>102</v>
      </c>
      <c r="G7" s="407" t="s">
        <v>103</v>
      </c>
      <c r="H7" s="407"/>
      <c r="I7" s="407" t="s">
        <v>104</v>
      </c>
      <c r="J7" s="407"/>
      <c r="K7" s="407"/>
      <c r="L7" s="407"/>
      <c r="M7" s="407"/>
      <c r="N7" s="407"/>
      <c r="O7" s="407"/>
      <c r="P7" s="407"/>
      <c r="Q7" s="407" t="s">
        <v>513</v>
      </c>
      <c r="R7" s="407"/>
      <c r="S7" s="263"/>
      <c r="T7" s="264"/>
    </row>
    <row r="8" spans="1:20" ht="54.75" customHeight="1" x14ac:dyDescent="0.3">
      <c r="A8" s="403"/>
      <c r="B8" s="407"/>
      <c r="C8" s="436"/>
      <c r="D8" s="405"/>
      <c r="E8" s="350"/>
      <c r="F8" s="407"/>
      <c r="G8" s="407"/>
      <c r="H8" s="407"/>
      <c r="I8" s="407" t="s">
        <v>105</v>
      </c>
      <c r="J8" s="407"/>
      <c r="K8" s="407" t="s">
        <v>106</v>
      </c>
      <c r="L8" s="407"/>
      <c r="M8" s="407" t="s">
        <v>107</v>
      </c>
      <c r="N8" s="407"/>
      <c r="O8" s="407" t="s">
        <v>108</v>
      </c>
      <c r="P8" s="407"/>
      <c r="Q8" s="407"/>
      <c r="R8" s="407"/>
      <c r="S8" s="263"/>
      <c r="T8" s="264"/>
    </row>
    <row r="9" spans="1:20" ht="27" customHeight="1" x14ac:dyDescent="0.3">
      <c r="A9" s="403"/>
      <c r="B9" s="407"/>
      <c r="C9" s="437"/>
      <c r="D9" s="406"/>
      <c r="E9" s="350"/>
      <c r="F9" s="407"/>
      <c r="G9" s="138" t="s">
        <v>39</v>
      </c>
      <c r="H9" s="138" t="s">
        <v>40</v>
      </c>
      <c r="I9" s="138" t="s">
        <v>39</v>
      </c>
      <c r="J9" s="138" t="s">
        <v>40</v>
      </c>
      <c r="K9" s="138" t="s">
        <v>39</v>
      </c>
      <c r="L9" s="138" t="s">
        <v>40</v>
      </c>
      <c r="M9" s="138" t="s">
        <v>39</v>
      </c>
      <c r="N9" s="138" t="s">
        <v>40</v>
      </c>
      <c r="O9" s="138" t="s">
        <v>39</v>
      </c>
      <c r="P9" s="138" t="s">
        <v>109</v>
      </c>
      <c r="Q9" s="407"/>
      <c r="R9" s="407"/>
      <c r="S9" s="263"/>
      <c r="T9" s="264"/>
    </row>
    <row r="10" spans="1:20" x14ac:dyDescent="0.3">
      <c r="A10" s="201">
        <v>1</v>
      </c>
      <c r="B10" s="138">
        <v>2</v>
      </c>
      <c r="C10" s="138">
        <v>3</v>
      </c>
      <c r="D10" s="138">
        <v>4</v>
      </c>
      <c r="E10" s="138">
        <v>5</v>
      </c>
      <c r="F10" s="138">
        <v>4</v>
      </c>
      <c r="G10" s="138">
        <v>5</v>
      </c>
      <c r="H10" s="138">
        <v>6</v>
      </c>
      <c r="I10" s="138">
        <v>7</v>
      </c>
      <c r="J10" s="138">
        <v>8</v>
      </c>
      <c r="K10" s="138">
        <v>9</v>
      </c>
      <c r="L10" s="138">
        <v>10</v>
      </c>
      <c r="M10" s="138">
        <v>11</v>
      </c>
      <c r="N10" s="138">
        <v>12</v>
      </c>
      <c r="O10" s="138">
        <v>13</v>
      </c>
      <c r="P10" s="138">
        <v>14</v>
      </c>
      <c r="Q10" s="407">
        <v>15</v>
      </c>
      <c r="R10" s="407"/>
      <c r="S10" s="263"/>
      <c r="T10" s="264"/>
    </row>
    <row r="11" spans="1:20" x14ac:dyDescent="0.3">
      <c r="A11" s="201" t="s">
        <v>110</v>
      </c>
      <c r="B11" s="524" t="s">
        <v>329</v>
      </c>
      <c r="C11" s="524"/>
      <c r="D11" s="524"/>
      <c r="E11" s="524"/>
      <c r="F11" s="524"/>
      <c r="G11" s="524"/>
      <c r="H11" s="524"/>
      <c r="I11" s="524"/>
      <c r="J11" s="524"/>
      <c r="K11" s="524"/>
      <c r="L11" s="524"/>
      <c r="M11" s="524"/>
      <c r="N11" s="524"/>
      <c r="O11" s="524"/>
      <c r="P11" s="524"/>
      <c r="Q11" s="448"/>
      <c r="R11" s="448"/>
      <c r="S11" s="265"/>
      <c r="T11" s="264"/>
    </row>
    <row r="12" spans="1:20" x14ac:dyDescent="0.3">
      <c r="A12" s="403"/>
      <c r="B12" s="407" t="s">
        <v>818</v>
      </c>
      <c r="C12" s="404" t="s">
        <v>791</v>
      </c>
      <c r="D12" s="404"/>
      <c r="E12" s="404"/>
      <c r="F12" s="138" t="s">
        <v>112</v>
      </c>
      <c r="G12" s="149">
        <f>I12+K12+M12+O12</f>
        <v>5100804.1999999993</v>
      </c>
      <c r="H12" s="149">
        <f>J12+L12+N12+P12</f>
        <v>2562421.7000000002</v>
      </c>
      <c r="I12" s="149">
        <f>SUM(I13:I19)</f>
        <v>3627862.8</v>
      </c>
      <c r="J12" s="149">
        <f t="shared" ref="J12:P12" si="0">SUM(J13:J19)</f>
        <v>2506103.2000000002</v>
      </c>
      <c r="K12" s="149">
        <f t="shared" si="0"/>
        <v>0</v>
      </c>
      <c r="L12" s="149">
        <f t="shared" si="0"/>
        <v>0</v>
      </c>
      <c r="M12" s="149">
        <f t="shared" si="0"/>
        <v>1218335.3</v>
      </c>
      <c r="N12" s="149">
        <f t="shared" si="0"/>
        <v>19946.2</v>
      </c>
      <c r="O12" s="149">
        <f t="shared" si="0"/>
        <v>254606.09999999998</v>
      </c>
      <c r="P12" s="149">
        <f t="shared" si="0"/>
        <v>36372.300000000003</v>
      </c>
      <c r="Q12" s="407" t="s">
        <v>7</v>
      </c>
      <c r="R12" s="407"/>
      <c r="S12" s="263"/>
      <c r="T12" s="266"/>
    </row>
    <row r="13" spans="1:20" x14ac:dyDescent="0.3">
      <c r="A13" s="403"/>
      <c r="B13" s="407"/>
      <c r="C13" s="405"/>
      <c r="D13" s="405"/>
      <c r="E13" s="405"/>
      <c r="F13" s="138" t="s">
        <v>22</v>
      </c>
      <c r="G13" s="149">
        <f t="shared" ref="G13:H19" si="1">I13+K13+M13+O13</f>
        <v>752912.20000000007</v>
      </c>
      <c r="H13" s="149">
        <f t="shared" si="1"/>
        <v>583387.4</v>
      </c>
      <c r="I13" s="149">
        <f t="shared" ref="I13:P19" si="2">I22+I39</f>
        <v>542492</v>
      </c>
      <c r="J13" s="149">
        <f t="shared" si="2"/>
        <v>537042</v>
      </c>
      <c r="K13" s="149">
        <f t="shared" si="2"/>
        <v>0</v>
      </c>
      <c r="L13" s="149">
        <f t="shared" si="2"/>
        <v>0</v>
      </c>
      <c r="M13" s="149">
        <f t="shared" si="2"/>
        <v>174047.9</v>
      </c>
      <c r="N13" s="149">
        <f t="shared" si="2"/>
        <v>9973.1</v>
      </c>
      <c r="O13" s="149">
        <f t="shared" si="2"/>
        <v>36372.300000000003</v>
      </c>
      <c r="P13" s="149">
        <f t="shared" si="2"/>
        <v>36372.300000000003</v>
      </c>
      <c r="Q13" s="407"/>
      <c r="R13" s="407"/>
      <c r="S13" s="267"/>
      <c r="T13" s="266"/>
    </row>
    <row r="14" spans="1:20" x14ac:dyDescent="0.3">
      <c r="A14" s="403"/>
      <c r="B14" s="407"/>
      <c r="C14" s="405"/>
      <c r="D14" s="405"/>
      <c r="E14" s="405"/>
      <c r="F14" s="138" t="s">
        <v>23</v>
      </c>
      <c r="G14" s="149">
        <f t="shared" si="1"/>
        <v>747650.8</v>
      </c>
      <c r="H14" s="149">
        <f t="shared" si="1"/>
        <v>545503.69999999995</v>
      </c>
      <c r="I14" s="149">
        <f t="shared" si="2"/>
        <v>537230.6</v>
      </c>
      <c r="J14" s="149">
        <f t="shared" si="2"/>
        <v>535530.6</v>
      </c>
      <c r="K14" s="149">
        <f t="shared" si="2"/>
        <v>0</v>
      </c>
      <c r="L14" s="149">
        <f t="shared" si="2"/>
        <v>0</v>
      </c>
      <c r="M14" s="149">
        <f t="shared" si="2"/>
        <v>174047.9</v>
      </c>
      <c r="N14" s="149">
        <f t="shared" si="2"/>
        <v>9973.1</v>
      </c>
      <c r="O14" s="149">
        <f t="shared" si="2"/>
        <v>36372.300000000003</v>
      </c>
      <c r="P14" s="149">
        <f t="shared" si="2"/>
        <v>0</v>
      </c>
      <c r="Q14" s="407"/>
      <c r="R14" s="407"/>
      <c r="S14" s="187">
        <v>373996</v>
      </c>
      <c r="T14" s="187">
        <v>367792.80000000028</v>
      </c>
    </row>
    <row r="15" spans="1:20" x14ac:dyDescent="0.3">
      <c r="A15" s="403"/>
      <c r="B15" s="407"/>
      <c r="C15" s="405"/>
      <c r="D15" s="405"/>
      <c r="E15" s="405"/>
      <c r="F15" s="138" t="s">
        <v>24</v>
      </c>
      <c r="G15" s="149">
        <f t="shared" si="1"/>
        <v>747650.8</v>
      </c>
      <c r="H15" s="149">
        <f t="shared" si="1"/>
        <v>535530.6</v>
      </c>
      <c r="I15" s="149">
        <f t="shared" si="2"/>
        <v>537230.6</v>
      </c>
      <c r="J15" s="149">
        <f t="shared" si="2"/>
        <v>535530.6</v>
      </c>
      <c r="K15" s="149">
        <f t="shared" si="2"/>
        <v>0</v>
      </c>
      <c r="L15" s="149">
        <f t="shared" si="2"/>
        <v>0</v>
      </c>
      <c r="M15" s="149">
        <f t="shared" si="2"/>
        <v>174047.9</v>
      </c>
      <c r="N15" s="149">
        <f t="shared" si="2"/>
        <v>0</v>
      </c>
      <c r="O15" s="149">
        <f t="shared" si="2"/>
        <v>36372.300000000003</v>
      </c>
      <c r="P15" s="149">
        <f t="shared" si="2"/>
        <v>0</v>
      </c>
      <c r="Q15" s="407"/>
      <c r="R15" s="407"/>
      <c r="S15" s="267"/>
      <c r="T15" s="266"/>
    </row>
    <row r="16" spans="1:20" x14ac:dyDescent="0.3">
      <c r="A16" s="403"/>
      <c r="B16" s="407"/>
      <c r="C16" s="405"/>
      <c r="D16" s="405"/>
      <c r="E16" s="405"/>
      <c r="F16" s="138" t="s">
        <v>25</v>
      </c>
      <c r="G16" s="149">
        <f t="shared" si="1"/>
        <v>713147.60000000009</v>
      </c>
      <c r="H16" s="149">
        <f t="shared" si="1"/>
        <v>449000</v>
      </c>
      <c r="I16" s="149">
        <f t="shared" si="2"/>
        <v>502727.4</v>
      </c>
      <c r="J16" s="149">
        <f t="shared" si="2"/>
        <v>449000</v>
      </c>
      <c r="K16" s="149">
        <f t="shared" si="2"/>
        <v>0</v>
      </c>
      <c r="L16" s="149">
        <f t="shared" si="2"/>
        <v>0</v>
      </c>
      <c r="M16" s="149">
        <f t="shared" si="2"/>
        <v>174047.9</v>
      </c>
      <c r="N16" s="149">
        <f t="shared" si="2"/>
        <v>0</v>
      </c>
      <c r="O16" s="149">
        <f t="shared" si="2"/>
        <v>36372.300000000003</v>
      </c>
      <c r="P16" s="149">
        <f t="shared" si="2"/>
        <v>0</v>
      </c>
      <c r="Q16" s="407"/>
      <c r="R16" s="407"/>
      <c r="S16" s="267"/>
      <c r="T16" s="266"/>
    </row>
    <row r="17" spans="1:22" x14ac:dyDescent="0.3">
      <c r="A17" s="403"/>
      <c r="B17" s="407"/>
      <c r="C17" s="405"/>
      <c r="D17" s="405"/>
      <c r="E17" s="405"/>
      <c r="F17" s="138" t="s">
        <v>26</v>
      </c>
      <c r="G17" s="149">
        <f t="shared" si="1"/>
        <v>713147.60000000009</v>
      </c>
      <c r="H17" s="149">
        <f t="shared" si="1"/>
        <v>449000</v>
      </c>
      <c r="I17" s="149">
        <f t="shared" si="2"/>
        <v>502727.4</v>
      </c>
      <c r="J17" s="149">
        <f t="shared" si="2"/>
        <v>449000</v>
      </c>
      <c r="K17" s="149">
        <f t="shared" si="2"/>
        <v>0</v>
      </c>
      <c r="L17" s="149">
        <f t="shared" si="2"/>
        <v>0</v>
      </c>
      <c r="M17" s="149">
        <f t="shared" si="2"/>
        <v>174047.9</v>
      </c>
      <c r="N17" s="149">
        <f t="shared" si="2"/>
        <v>0</v>
      </c>
      <c r="O17" s="149">
        <f t="shared" si="2"/>
        <v>36372.300000000003</v>
      </c>
      <c r="P17" s="149">
        <f t="shared" si="2"/>
        <v>0</v>
      </c>
      <c r="Q17" s="407"/>
      <c r="R17" s="407"/>
      <c r="S17" s="267"/>
      <c r="T17" s="266"/>
    </row>
    <row r="18" spans="1:22" x14ac:dyDescent="0.3">
      <c r="A18" s="403"/>
      <c r="B18" s="407"/>
      <c r="C18" s="405"/>
      <c r="D18" s="405"/>
      <c r="E18" s="405"/>
      <c r="F18" s="138" t="s">
        <v>41</v>
      </c>
      <c r="G18" s="149">
        <f t="shared" si="1"/>
        <v>713147.60000000009</v>
      </c>
      <c r="H18" s="149">
        <f t="shared" si="1"/>
        <v>0</v>
      </c>
      <c r="I18" s="149">
        <f t="shared" si="2"/>
        <v>502727.4</v>
      </c>
      <c r="J18" s="149">
        <f t="shared" si="2"/>
        <v>0</v>
      </c>
      <c r="K18" s="149">
        <f t="shared" si="2"/>
        <v>0</v>
      </c>
      <c r="L18" s="149">
        <f t="shared" si="2"/>
        <v>0</v>
      </c>
      <c r="M18" s="149">
        <f t="shared" si="2"/>
        <v>174047.9</v>
      </c>
      <c r="N18" s="149">
        <f t="shared" si="2"/>
        <v>0</v>
      </c>
      <c r="O18" s="149">
        <f t="shared" si="2"/>
        <v>36372.300000000003</v>
      </c>
      <c r="P18" s="149">
        <f t="shared" si="2"/>
        <v>0</v>
      </c>
      <c r="Q18" s="407"/>
      <c r="R18" s="407"/>
      <c r="S18" s="267"/>
      <c r="T18" s="266"/>
    </row>
    <row r="19" spans="1:22" x14ac:dyDescent="0.3">
      <c r="A19" s="403"/>
      <c r="B19" s="407"/>
      <c r="C19" s="406"/>
      <c r="D19" s="405"/>
      <c r="E19" s="405"/>
      <c r="F19" s="138" t="s">
        <v>28</v>
      </c>
      <c r="G19" s="149">
        <f t="shared" si="1"/>
        <v>713147.60000000009</v>
      </c>
      <c r="H19" s="149">
        <f t="shared" si="1"/>
        <v>0</v>
      </c>
      <c r="I19" s="149">
        <f t="shared" si="2"/>
        <v>502727.4</v>
      </c>
      <c r="J19" s="149">
        <f t="shared" si="2"/>
        <v>0</v>
      </c>
      <c r="K19" s="149">
        <f t="shared" si="2"/>
        <v>0</v>
      </c>
      <c r="L19" s="149">
        <f t="shared" si="2"/>
        <v>0</v>
      </c>
      <c r="M19" s="149">
        <f t="shared" si="2"/>
        <v>174047.9</v>
      </c>
      <c r="N19" s="149">
        <f t="shared" si="2"/>
        <v>0</v>
      </c>
      <c r="O19" s="149">
        <f t="shared" si="2"/>
        <v>36372.300000000003</v>
      </c>
      <c r="P19" s="149">
        <f t="shared" si="2"/>
        <v>0</v>
      </c>
      <c r="Q19" s="407"/>
      <c r="R19" s="407"/>
      <c r="S19" s="267"/>
      <c r="T19" s="266"/>
    </row>
    <row r="20" spans="1:22" x14ac:dyDescent="0.3">
      <c r="A20" s="201" t="s">
        <v>83</v>
      </c>
      <c r="B20" s="524" t="str">
        <f>'[1] прил.1 к ПП7'!B14</f>
        <v>Задача 1 подпрограммы: оказание муниципальных услуг по предоставлению дополнительного образования детям, в соответствии с утвержденными показателями качества.</v>
      </c>
      <c r="C20" s="524"/>
      <c r="D20" s="524"/>
      <c r="E20" s="524"/>
      <c r="F20" s="524"/>
      <c r="G20" s="524"/>
      <c r="H20" s="524"/>
      <c r="I20" s="524"/>
      <c r="J20" s="524"/>
      <c r="K20" s="524"/>
      <c r="L20" s="524"/>
      <c r="M20" s="524"/>
      <c r="N20" s="524"/>
      <c r="O20" s="524"/>
      <c r="P20" s="524"/>
      <c r="Q20" s="448"/>
      <c r="R20" s="448"/>
      <c r="S20" s="267"/>
      <c r="T20" s="266"/>
    </row>
    <row r="21" spans="1:22" x14ac:dyDescent="0.3">
      <c r="A21" s="403" t="s">
        <v>180</v>
      </c>
      <c r="B21" s="407" t="s">
        <v>687</v>
      </c>
      <c r="C21" s="404" t="s">
        <v>763</v>
      </c>
      <c r="D21" s="404" t="s">
        <v>181</v>
      </c>
      <c r="E21" s="404" t="s">
        <v>184</v>
      </c>
      <c r="F21" s="138" t="s">
        <v>112</v>
      </c>
      <c r="G21" s="149">
        <f t="shared" ref="G21:H28" si="3">I21+K21+M21+O21</f>
        <v>4822212.8</v>
      </c>
      <c r="H21" s="149">
        <f t="shared" si="3"/>
        <v>2522953.6</v>
      </c>
      <c r="I21" s="149">
        <f t="shared" ref="I21:P21" si="4">SUM(I22:I28)</f>
        <v>3611212.8</v>
      </c>
      <c r="J21" s="149">
        <f t="shared" si="4"/>
        <v>2505103.2000000002</v>
      </c>
      <c r="K21" s="149">
        <f t="shared" si="4"/>
        <v>0</v>
      </c>
      <c r="L21" s="149">
        <f t="shared" si="4"/>
        <v>0</v>
      </c>
      <c r="M21" s="149">
        <f t="shared" si="4"/>
        <v>1211000</v>
      </c>
      <c r="N21" s="149">
        <f t="shared" si="4"/>
        <v>17850.400000000001</v>
      </c>
      <c r="O21" s="149">
        <f t="shared" si="4"/>
        <v>0</v>
      </c>
      <c r="P21" s="149">
        <f t="shared" si="4"/>
        <v>0</v>
      </c>
      <c r="Q21" s="407" t="s">
        <v>7</v>
      </c>
      <c r="R21" s="407"/>
      <c r="S21" s="267"/>
      <c r="T21" s="266"/>
    </row>
    <row r="22" spans="1:22" x14ac:dyDescent="0.3">
      <c r="A22" s="403"/>
      <c r="B22" s="407"/>
      <c r="C22" s="405"/>
      <c r="D22" s="405"/>
      <c r="E22" s="405"/>
      <c r="F22" s="138" t="s">
        <v>22</v>
      </c>
      <c r="G22" s="149">
        <f t="shared" si="3"/>
        <v>709042</v>
      </c>
      <c r="H22" s="149">
        <f t="shared" si="3"/>
        <v>544967.19999999995</v>
      </c>
      <c r="I22" s="149">
        <v>536042</v>
      </c>
      <c r="J22" s="149">
        <v>536042</v>
      </c>
      <c r="K22" s="149">
        <v>0</v>
      </c>
      <c r="L22" s="149">
        <v>0</v>
      </c>
      <c r="M22" s="149">
        <v>173000</v>
      </c>
      <c r="N22" s="149">
        <v>8925.2000000000007</v>
      </c>
      <c r="O22" s="149">
        <v>0</v>
      </c>
      <c r="P22" s="149">
        <v>0</v>
      </c>
      <c r="Q22" s="407"/>
      <c r="R22" s="407"/>
      <c r="S22" s="267"/>
      <c r="T22" s="266"/>
    </row>
    <row r="23" spans="1:22" x14ac:dyDescent="0.3">
      <c r="A23" s="403"/>
      <c r="B23" s="407"/>
      <c r="C23" s="405"/>
      <c r="D23" s="405"/>
      <c r="E23" s="405"/>
      <c r="F23" s="138" t="s">
        <v>23</v>
      </c>
      <c r="G23" s="149">
        <f t="shared" si="3"/>
        <v>708530.6</v>
      </c>
      <c r="H23" s="149">
        <f t="shared" si="3"/>
        <v>544455.79999999993</v>
      </c>
      <c r="I23" s="149">
        <v>535530.6</v>
      </c>
      <c r="J23" s="149">
        <v>535530.6</v>
      </c>
      <c r="K23" s="149">
        <v>0</v>
      </c>
      <c r="L23" s="149">
        <v>0</v>
      </c>
      <c r="M23" s="149">
        <v>173000</v>
      </c>
      <c r="N23" s="149">
        <v>8925.2000000000007</v>
      </c>
      <c r="O23" s="149">
        <v>0</v>
      </c>
      <c r="P23" s="149">
        <v>0</v>
      </c>
      <c r="Q23" s="407"/>
      <c r="R23" s="407"/>
      <c r="S23" s="267"/>
      <c r="T23" s="266"/>
    </row>
    <row r="24" spans="1:22" x14ac:dyDescent="0.3">
      <c r="A24" s="403"/>
      <c r="B24" s="407"/>
      <c r="C24" s="405"/>
      <c r="D24" s="405"/>
      <c r="E24" s="405"/>
      <c r="F24" s="138" t="s">
        <v>24</v>
      </c>
      <c r="G24" s="149">
        <f t="shared" si="3"/>
        <v>708530.6</v>
      </c>
      <c r="H24" s="149">
        <f t="shared" si="3"/>
        <v>535530.6</v>
      </c>
      <c r="I24" s="149">
        <v>535530.6</v>
      </c>
      <c r="J24" s="149">
        <v>535530.6</v>
      </c>
      <c r="K24" s="149">
        <v>0</v>
      </c>
      <c r="L24" s="149">
        <v>0</v>
      </c>
      <c r="M24" s="149">
        <v>173000</v>
      </c>
      <c r="N24" s="149">
        <v>0</v>
      </c>
      <c r="O24" s="149">
        <v>0</v>
      </c>
      <c r="P24" s="149">
        <v>0</v>
      </c>
      <c r="Q24" s="407"/>
      <c r="R24" s="407"/>
      <c r="S24" s="267"/>
      <c r="T24" s="266"/>
    </row>
    <row r="25" spans="1:22" x14ac:dyDescent="0.3">
      <c r="A25" s="403"/>
      <c r="B25" s="407"/>
      <c r="C25" s="405"/>
      <c r="D25" s="405"/>
      <c r="E25" s="405"/>
      <c r="F25" s="138" t="s">
        <v>25</v>
      </c>
      <c r="G25" s="149">
        <f t="shared" si="3"/>
        <v>674027.4</v>
      </c>
      <c r="H25" s="149">
        <f t="shared" si="3"/>
        <v>449000</v>
      </c>
      <c r="I25" s="149">
        <v>501027.4</v>
      </c>
      <c r="J25" s="149">
        <v>449000</v>
      </c>
      <c r="K25" s="149">
        <v>0</v>
      </c>
      <c r="L25" s="149">
        <v>0</v>
      </c>
      <c r="M25" s="149">
        <v>173000</v>
      </c>
      <c r="N25" s="149">
        <v>0</v>
      </c>
      <c r="O25" s="149">
        <v>0</v>
      </c>
      <c r="P25" s="149">
        <v>0</v>
      </c>
      <c r="Q25" s="407"/>
      <c r="R25" s="407"/>
      <c r="S25" s="267"/>
      <c r="T25" s="266"/>
    </row>
    <row r="26" spans="1:22" x14ac:dyDescent="0.3">
      <c r="A26" s="403"/>
      <c r="B26" s="407"/>
      <c r="C26" s="405"/>
      <c r="D26" s="405"/>
      <c r="E26" s="405"/>
      <c r="F26" s="138" t="s">
        <v>26</v>
      </c>
      <c r="G26" s="149">
        <f t="shared" si="3"/>
        <v>674027.4</v>
      </c>
      <c r="H26" s="149">
        <f t="shared" si="3"/>
        <v>449000</v>
      </c>
      <c r="I26" s="149">
        <v>501027.4</v>
      </c>
      <c r="J26" s="149">
        <v>449000</v>
      </c>
      <c r="K26" s="149">
        <v>0</v>
      </c>
      <c r="L26" s="149">
        <v>0</v>
      </c>
      <c r="M26" s="149">
        <v>173000</v>
      </c>
      <c r="N26" s="149">
        <v>0</v>
      </c>
      <c r="O26" s="149">
        <v>0</v>
      </c>
      <c r="P26" s="149">
        <v>0</v>
      </c>
      <c r="Q26" s="407"/>
      <c r="R26" s="407"/>
      <c r="S26" s="267"/>
      <c r="T26" s="266"/>
    </row>
    <row r="27" spans="1:22" x14ac:dyDescent="0.3">
      <c r="A27" s="403"/>
      <c r="B27" s="407"/>
      <c r="C27" s="405"/>
      <c r="D27" s="405"/>
      <c r="E27" s="405"/>
      <c r="F27" s="138" t="s">
        <v>41</v>
      </c>
      <c r="G27" s="149">
        <f t="shared" si="3"/>
        <v>674027.4</v>
      </c>
      <c r="H27" s="149">
        <f t="shared" si="3"/>
        <v>0</v>
      </c>
      <c r="I27" s="149">
        <v>501027.4</v>
      </c>
      <c r="J27" s="149">
        <v>0</v>
      </c>
      <c r="K27" s="149">
        <v>0</v>
      </c>
      <c r="L27" s="149">
        <v>0</v>
      </c>
      <c r="M27" s="149">
        <v>173000</v>
      </c>
      <c r="N27" s="149">
        <v>0</v>
      </c>
      <c r="O27" s="149">
        <v>0</v>
      </c>
      <c r="P27" s="149">
        <v>0</v>
      </c>
      <c r="Q27" s="407"/>
      <c r="R27" s="407"/>
      <c r="S27" s="267"/>
      <c r="T27" s="266"/>
    </row>
    <row r="28" spans="1:22" x14ac:dyDescent="0.3">
      <c r="A28" s="403"/>
      <c r="B28" s="407"/>
      <c r="C28" s="406"/>
      <c r="D28" s="405"/>
      <c r="E28" s="405"/>
      <c r="F28" s="138" t="s">
        <v>28</v>
      </c>
      <c r="G28" s="149">
        <f t="shared" si="3"/>
        <v>674027.4</v>
      </c>
      <c r="H28" s="149">
        <f t="shared" si="3"/>
        <v>0</v>
      </c>
      <c r="I28" s="149">
        <v>501027.4</v>
      </c>
      <c r="J28" s="149">
        <v>0</v>
      </c>
      <c r="K28" s="149">
        <v>0</v>
      </c>
      <c r="L28" s="149">
        <v>0</v>
      </c>
      <c r="M28" s="149">
        <v>173000</v>
      </c>
      <c r="N28" s="149">
        <v>0</v>
      </c>
      <c r="O28" s="149">
        <v>0</v>
      </c>
      <c r="P28" s="149">
        <v>0</v>
      </c>
      <c r="Q28" s="407"/>
      <c r="R28" s="407"/>
      <c r="S28" s="267"/>
      <c r="T28" s="266"/>
      <c r="V28" s="1"/>
    </row>
    <row r="29" spans="1:22" x14ac:dyDescent="0.3">
      <c r="A29" s="403"/>
      <c r="B29" s="407" t="s">
        <v>283</v>
      </c>
      <c r="C29" s="404"/>
      <c r="D29" s="404"/>
      <c r="E29" s="404"/>
      <c r="F29" s="138" t="s">
        <v>112</v>
      </c>
      <c r="G29" s="149">
        <f t="shared" ref="G29:H36" si="5">I29+K29+M29+O29</f>
        <v>4822212.8</v>
      </c>
      <c r="H29" s="149">
        <f t="shared" si="5"/>
        <v>2522953.6</v>
      </c>
      <c r="I29" s="149">
        <f t="shared" ref="I29:P29" si="6">SUM(I30:I36)</f>
        <v>3611212.8</v>
      </c>
      <c r="J29" s="149">
        <f t="shared" si="6"/>
        <v>2505103.2000000002</v>
      </c>
      <c r="K29" s="149">
        <f t="shared" si="6"/>
        <v>0</v>
      </c>
      <c r="L29" s="149">
        <f t="shared" si="6"/>
        <v>0</v>
      </c>
      <c r="M29" s="149">
        <f t="shared" si="6"/>
        <v>1211000</v>
      </c>
      <c r="N29" s="149">
        <f t="shared" si="6"/>
        <v>17850.400000000001</v>
      </c>
      <c r="O29" s="149">
        <f t="shared" si="6"/>
        <v>0</v>
      </c>
      <c r="P29" s="149">
        <f t="shared" si="6"/>
        <v>0</v>
      </c>
      <c r="Q29" s="407"/>
      <c r="R29" s="407"/>
      <c r="S29" s="267"/>
      <c r="T29" s="266"/>
    </row>
    <row r="30" spans="1:22" x14ac:dyDescent="0.3">
      <c r="A30" s="403"/>
      <c r="B30" s="407"/>
      <c r="C30" s="405"/>
      <c r="D30" s="405"/>
      <c r="E30" s="405"/>
      <c r="F30" s="138" t="s">
        <v>22</v>
      </c>
      <c r="G30" s="149">
        <f t="shared" si="5"/>
        <v>709042</v>
      </c>
      <c r="H30" s="149">
        <f t="shared" si="5"/>
        <v>544967.19999999995</v>
      </c>
      <c r="I30" s="149">
        <f t="shared" ref="I30:P36" si="7">I22</f>
        <v>536042</v>
      </c>
      <c r="J30" s="149">
        <f t="shared" si="7"/>
        <v>536042</v>
      </c>
      <c r="K30" s="149">
        <f t="shared" si="7"/>
        <v>0</v>
      </c>
      <c r="L30" s="149">
        <f t="shared" si="7"/>
        <v>0</v>
      </c>
      <c r="M30" s="149">
        <f t="shared" si="7"/>
        <v>173000</v>
      </c>
      <c r="N30" s="149">
        <f t="shared" si="7"/>
        <v>8925.2000000000007</v>
      </c>
      <c r="O30" s="149">
        <f t="shared" si="7"/>
        <v>0</v>
      </c>
      <c r="P30" s="149">
        <f t="shared" si="7"/>
        <v>0</v>
      </c>
      <c r="Q30" s="407"/>
      <c r="R30" s="407"/>
      <c r="S30" s="267"/>
      <c r="T30" s="266"/>
    </row>
    <row r="31" spans="1:22" x14ac:dyDescent="0.3">
      <c r="A31" s="403"/>
      <c r="B31" s="407"/>
      <c r="C31" s="405"/>
      <c r="D31" s="405"/>
      <c r="E31" s="405"/>
      <c r="F31" s="138" t="s">
        <v>23</v>
      </c>
      <c r="G31" s="149">
        <f t="shared" si="5"/>
        <v>708530.6</v>
      </c>
      <c r="H31" s="149">
        <f t="shared" si="5"/>
        <v>544455.79999999993</v>
      </c>
      <c r="I31" s="149">
        <f t="shared" si="7"/>
        <v>535530.6</v>
      </c>
      <c r="J31" s="149">
        <f t="shared" si="7"/>
        <v>535530.6</v>
      </c>
      <c r="K31" s="149">
        <f t="shared" si="7"/>
        <v>0</v>
      </c>
      <c r="L31" s="149">
        <f t="shared" si="7"/>
        <v>0</v>
      </c>
      <c r="M31" s="149">
        <f t="shared" si="7"/>
        <v>173000</v>
      </c>
      <c r="N31" s="149">
        <f t="shared" si="7"/>
        <v>8925.2000000000007</v>
      </c>
      <c r="O31" s="149">
        <f t="shared" si="7"/>
        <v>0</v>
      </c>
      <c r="P31" s="149">
        <f t="shared" si="7"/>
        <v>0</v>
      </c>
      <c r="Q31" s="407"/>
      <c r="R31" s="407"/>
      <c r="S31" s="267"/>
      <c r="T31" s="266"/>
    </row>
    <row r="32" spans="1:22" x14ac:dyDescent="0.3">
      <c r="A32" s="403"/>
      <c r="B32" s="407"/>
      <c r="C32" s="405"/>
      <c r="D32" s="405"/>
      <c r="E32" s="405"/>
      <c r="F32" s="138" t="s">
        <v>24</v>
      </c>
      <c r="G32" s="149">
        <f t="shared" si="5"/>
        <v>708530.6</v>
      </c>
      <c r="H32" s="149">
        <f t="shared" si="5"/>
        <v>535530.6</v>
      </c>
      <c r="I32" s="149">
        <f t="shared" si="7"/>
        <v>535530.6</v>
      </c>
      <c r="J32" s="149">
        <f t="shared" si="7"/>
        <v>535530.6</v>
      </c>
      <c r="K32" s="149">
        <f t="shared" si="7"/>
        <v>0</v>
      </c>
      <c r="L32" s="149">
        <f t="shared" si="7"/>
        <v>0</v>
      </c>
      <c r="M32" s="149">
        <f t="shared" si="7"/>
        <v>173000</v>
      </c>
      <c r="N32" s="149">
        <f t="shared" si="7"/>
        <v>0</v>
      </c>
      <c r="O32" s="149">
        <f t="shared" si="7"/>
        <v>0</v>
      </c>
      <c r="P32" s="149">
        <f t="shared" si="7"/>
        <v>0</v>
      </c>
      <c r="Q32" s="407"/>
      <c r="R32" s="407"/>
      <c r="S32" s="267"/>
      <c r="T32" s="266"/>
    </row>
    <row r="33" spans="1:20" x14ac:dyDescent="0.3">
      <c r="A33" s="403"/>
      <c r="B33" s="407"/>
      <c r="C33" s="405"/>
      <c r="D33" s="405"/>
      <c r="E33" s="405"/>
      <c r="F33" s="138" t="s">
        <v>25</v>
      </c>
      <c r="G33" s="149">
        <f t="shared" si="5"/>
        <v>674027.4</v>
      </c>
      <c r="H33" s="149">
        <f t="shared" si="5"/>
        <v>449000</v>
      </c>
      <c r="I33" s="149">
        <f t="shared" si="7"/>
        <v>501027.4</v>
      </c>
      <c r="J33" s="149">
        <f t="shared" si="7"/>
        <v>449000</v>
      </c>
      <c r="K33" s="149">
        <f t="shared" si="7"/>
        <v>0</v>
      </c>
      <c r="L33" s="149">
        <f t="shared" si="7"/>
        <v>0</v>
      </c>
      <c r="M33" s="149">
        <f t="shared" si="7"/>
        <v>173000</v>
      </c>
      <c r="N33" s="149">
        <f t="shared" si="7"/>
        <v>0</v>
      </c>
      <c r="O33" s="149">
        <f t="shared" si="7"/>
        <v>0</v>
      </c>
      <c r="P33" s="149">
        <f t="shared" si="7"/>
        <v>0</v>
      </c>
      <c r="Q33" s="407"/>
      <c r="R33" s="407"/>
      <c r="S33" s="267"/>
      <c r="T33" s="266"/>
    </row>
    <row r="34" spans="1:20" x14ac:dyDescent="0.3">
      <c r="A34" s="403"/>
      <c r="B34" s="407"/>
      <c r="C34" s="405"/>
      <c r="D34" s="405"/>
      <c r="E34" s="405"/>
      <c r="F34" s="138" t="s">
        <v>26</v>
      </c>
      <c r="G34" s="149">
        <f t="shared" si="5"/>
        <v>674027.4</v>
      </c>
      <c r="H34" s="149">
        <f t="shared" si="5"/>
        <v>449000</v>
      </c>
      <c r="I34" s="149">
        <f t="shared" si="7"/>
        <v>501027.4</v>
      </c>
      <c r="J34" s="149">
        <f t="shared" si="7"/>
        <v>449000</v>
      </c>
      <c r="K34" s="149">
        <f t="shared" si="7"/>
        <v>0</v>
      </c>
      <c r="L34" s="149">
        <f t="shared" si="7"/>
        <v>0</v>
      </c>
      <c r="M34" s="149">
        <f t="shared" si="7"/>
        <v>173000</v>
      </c>
      <c r="N34" s="149">
        <f t="shared" si="7"/>
        <v>0</v>
      </c>
      <c r="O34" s="149">
        <f t="shared" si="7"/>
        <v>0</v>
      </c>
      <c r="P34" s="149">
        <f t="shared" si="7"/>
        <v>0</v>
      </c>
      <c r="Q34" s="407"/>
      <c r="R34" s="407"/>
      <c r="S34" s="267"/>
      <c r="T34" s="266"/>
    </row>
    <row r="35" spans="1:20" x14ac:dyDescent="0.3">
      <c r="A35" s="403"/>
      <c r="B35" s="407"/>
      <c r="C35" s="405"/>
      <c r="D35" s="405"/>
      <c r="E35" s="405"/>
      <c r="F35" s="138" t="s">
        <v>41</v>
      </c>
      <c r="G35" s="149">
        <f t="shared" si="5"/>
        <v>674027.4</v>
      </c>
      <c r="H35" s="149">
        <f t="shared" si="5"/>
        <v>0</v>
      </c>
      <c r="I35" s="149">
        <f t="shared" si="7"/>
        <v>501027.4</v>
      </c>
      <c r="J35" s="149">
        <f t="shared" si="7"/>
        <v>0</v>
      </c>
      <c r="K35" s="149">
        <f t="shared" si="7"/>
        <v>0</v>
      </c>
      <c r="L35" s="149">
        <f t="shared" si="7"/>
        <v>0</v>
      </c>
      <c r="M35" s="149">
        <f t="shared" si="7"/>
        <v>173000</v>
      </c>
      <c r="N35" s="149">
        <f t="shared" si="7"/>
        <v>0</v>
      </c>
      <c r="O35" s="149">
        <f t="shared" si="7"/>
        <v>0</v>
      </c>
      <c r="P35" s="149">
        <f t="shared" si="7"/>
        <v>0</v>
      </c>
      <c r="Q35" s="407"/>
      <c r="R35" s="407"/>
      <c r="S35" s="267"/>
      <c r="T35" s="266"/>
    </row>
    <row r="36" spans="1:20" x14ac:dyDescent="0.3">
      <c r="A36" s="403"/>
      <c r="B36" s="407"/>
      <c r="C36" s="405"/>
      <c r="D36" s="405"/>
      <c r="E36" s="405"/>
      <c r="F36" s="138" t="s">
        <v>28</v>
      </c>
      <c r="G36" s="149">
        <f t="shared" si="5"/>
        <v>674027.4</v>
      </c>
      <c r="H36" s="149">
        <f t="shared" si="5"/>
        <v>0</v>
      </c>
      <c r="I36" s="149">
        <f t="shared" si="7"/>
        <v>501027.4</v>
      </c>
      <c r="J36" s="149">
        <f t="shared" si="7"/>
        <v>0</v>
      </c>
      <c r="K36" s="149">
        <f t="shared" si="7"/>
        <v>0</v>
      </c>
      <c r="L36" s="149">
        <f t="shared" si="7"/>
        <v>0</v>
      </c>
      <c r="M36" s="149">
        <f t="shared" si="7"/>
        <v>173000</v>
      </c>
      <c r="N36" s="149">
        <f t="shared" si="7"/>
        <v>0</v>
      </c>
      <c r="O36" s="149">
        <f t="shared" si="7"/>
        <v>0</v>
      </c>
      <c r="P36" s="149">
        <f t="shared" si="7"/>
        <v>0</v>
      </c>
      <c r="Q36" s="407"/>
      <c r="R36" s="407"/>
      <c r="S36" s="267"/>
      <c r="T36" s="266"/>
    </row>
    <row r="37" spans="1:20" x14ac:dyDescent="0.3">
      <c r="A37" s="201" t="s">
        <v>85</v>
      </c>
      <c r="B37" s="524" t="s">
        <v>330</v>
      </c>
      <c r="C37" s="524"/>
      <c r="D37" s="524"/>
      <c r="E37" s="524"/>
      <c r="F37" s="524"/>
      <c r="G37" s="524"/>
      <c r="H37" s="524"/>
      <c r="I37" s="524"/>
      <c r="J37" s="524"/>
      <c r="K37" s="524"/>
      <c r="L37" s="524"/>
      <c r="M37" s="524"/>
      <c r="N37" s="524"/>
      <c r="O37" s="524"/>
      <c r="P37" s="524"/>
      <c r="Q37" s="448"/>
      <c r="R37" s="448"/>
      <c r="S37" s="267"/>
      <c r="T37" s="266"/>
    </row>
    <row r="38" spans="1:20" x14ac:dyDescent="0.3">
      <c r="A38" s="403" t="s">
        <v>190</v>
      </c>
      <c r="B38" s="407" t="s">
        <v>612</v>
      </c>
      <c r="C38" s="404" t="s">
        <v>751</v>
      </c>
      <c r="D38" s="546" t="s">
        <v>181</v>
      </c>
      <c r="E38" s="546" t="s">
        <v>192</v>
      </c>
      <c r="F38" s="138" t="s">
        <v>112</v>
      </c>
      <c r="G38" s="149">
        <f t="shared" ref="G38:H45" si="8">I38+K38+M38+O38</f>
        <v>278591.39999999997</v>
      </c>
      <c r="H38" s="149">
        <f t="shared" si="8"/>
        <v>39468.100000000006</v>
      </c>
      <c r="I38" s="149">
        <f t="shared" ref="I38:P38" si="9">SUM(I39:I45)</f>
        <v>16650</v>
      </c>
      <c r="J38" s="149">
        <f t="shared" si="9"/>
        <v>1000</v>
      </c>
      <c r="K38" s="149">
        <f t="shared" si="9"/>
        <v>0</v>
      </c>
      <c r="L38" s="149">
        <f t="shared" si="9"/>
        <v>0</v>
      </c>
      <c r="M38" s="149">
        <f t="shared" si="9"/>
        <v>7335.2999999999993</v>
      </c>
      <c r="N38" s="149">
        <f t="shared" si="9"/>
        <v>2095.8000000000002</v>
      </c>
      <c r="O38" s="204">
        <f t="shared" si="9"/>
        <v>254606.09999999998</v>
      </c>
      <c r="P38" s="204">
        <f t="shared" si="9"/>
        <v>36372.300000000003</v>
      </c>
      <c r="Q38" s="407" t="s">
        <v>7</v>
      </c>
      <c r="R38" s="407"/>
      <c r="S38" s="267"/>
      <c r="T38" s="266"/>
    </row>
    <row r="39" spans="1:20" x14ac:dyDescent="0.3">
      <c r="A39" s="403"/>
      <c r="B39" s="407"/>
      <c r="C39" s="405"/>
      <c r="D39" s="547"/>
      <c r="E39" s="547"/>
      <c r="F39" s="138" t="s">
        <v>22</v>
      </c>
      <c r="G39" s="149">
        <f t="shared" si="8"/>
        <v>43870.200000000004</v>
      </c>
      <c r="H39" s="149">
        <f t="shared" si="8"/>
        <v>38420.200000000004</v>
      </c>
      <c r="I39" s="149">
        <v>6450</v>
      </c>
      <c r="J39" s="149">
        <v>1000</v>
      </c>
      <c r="K39" s="149">
        <v>0</v>
      </c>
      <c r="L39" s="149">
        <v>0</v>
      </c>
      <c r="M39" s="149">
        <v>1047.9000000000001</v>
      </c>
      <c r="N39" s="149">
        <v>1047.9000000000001</v>
      </c>
      <c r="O39" s="149">
        <v>36372.300000000003</v>
      </c>
      <c r="P39" s="149">
        <v>36372.300000000003</v>
      </c>
      <c r="Q39" s="407"/>
      <c r="R39" s="407"/>
      <c r="S39" s="267"/>
      <c r="T39" s="266"/>
    </row>
    <row r="40" spans="1:20" x14ac:dyDescent="0.3">
      <c r="A40" s="403"/>
      <c r="B40" s="407"/>
      <c r="C40" s="405"/>
      <c r="D40" s="547"/>
      <c r="E40" s="547"/>
      <c r="F40" s="138" t="s">
        <v>23</v>
      </c>
      <c r="G40" s="149">
        <f t="shared" si="8"/>
        <v>39120.200000000004</v>
      </c>
      <c r="H40" s="149">
        <f t="shared" si="8"/>
        <v>1047.9000000000001</v>
      </c>
      <c r="I40" s="149">
        <v>1700</v>
      </c>
      <c r="J40" s="149">
        <v>0</v>
      </c>
      <c r="K40" s="149">
        <v>0</v>
      </c>
      <c r="L40" s="149">
        <v>0</v>
      </c>
      <c r="M40" s="149">
        <v>1047.9000000000001</v>
      </c>
      <c r="N40" s="149">
        <v>1047.9000000000001</v>
      </c>
      <c r="O40" s="149">
        <v>36372.300000000003</v>
      </c>
      <c r="P40" s="149">
        <v>0</v>
      </c>
      <c r="Q40" s="407"/>
      <c r="R40" s="407"/>
      <c r="S40" s="267"/>
      <c r="T40" s="266"/>
    </row>
    <row r="41" spans="1:20" x14ac:dyDescent="0.3">
      <c r="A41" s="403"/>
      <c r="B41" s="407"/>
      <c r="C41" s="405"/>
      <c r="D41" s="547"/>
      <c r="E41" s="547"/>
      <c r="F41" s="138" t="s">
        <v>24</v>
      </c>
      <c r="G41" s="149">
        <f t="shared" si="8"/>
        <v>39120.200000000004</v>
      </c>
      <c r="H41" s="149">
        <f t="shared" si="8"/>
        <v>0</v>
      </c>
      <c r="I41" s="149">
        <v>1700</v>
      </c>
      <c r="J41" s="149">
        <v>0</v>
      </c>
      <c r="K41" s="149">
        <v>0</v>
      </c>
      <c r="L41" s="149">
        <v>0</v>
      </c>
      <c r="M41" s="149">
        <v>1047.9000000000001</v>
      </c>
      <c r="N41" s="149">
        <v>0</v>
      </c>
      <c r="O41" s="149">
        <v>36372.300000000003</v>
      </c>
      <c r="P41" s="149">
        <v>0</v>
      </c>
      <c r="Q41" s="407"/>
      <c r="R41" s="407"/>
      <c r="S41" s="267"/>
      <c r="T41" s="266"/>
    </row>
    <row r="42" spans="1:20" x14ac:dyDescent="0.3">
      <c r="A42" s="403"/>
      <c r="B42" s="407"/>
      <c r="C42" s="405"/>
      <c r="D42" s="547"/>
      <c r="E42" s="547"/>
      <c r="F42" s="138" t="s">
        <v>25</v>
      </c>
      <c r="G42" s="149">
        <f t="shared" si="8"/>
        <v>39120.200000000004</v>
      </c>
      <c r="H42" s="149">
        <f t="shared" si="8"/>
        <v>0</v>
      </c>
      <c r="I42" s="149">
        <v>1700</v>
      </c>
      <c r="J42" s="149">
        <v>0</v>
      </c>
      <c r="K42" s="149">
        <v>0</v>
      </c>
      <c r="L42" s="149">
        <v>0</v>
      </c>
      <c r="M42" s="149">
        <v>1047.9000000000001</v>
      </c>
      <c r="N42" s="149">
        <v>0</v>
      </c>
      <c r="O42" s="149">
        <v>36372.300000000003</v>
      </c>
      <c r="P42" s="149">
        <v>0</v>
      </c>
      <c r="Q42" s="407"/>
      <c r="R42" s="407"/>
      <c r="S42" s="267"/>
      <c r="T42" s="266"/>
    </row>
    <row r="43" spans="1:20" x14ac:dyDescent="0.3">
      <c r="A43" s="403"/>
      <c r="B43" s="407"/>
      <c r="C43" s="405"/>
      <c r="D43" s="547"/>
      <c r="E43" s="547"/>
      <c r="F43" s="138" t="s">
        <v>26</v>
      </c>
      <c r="G43" s="149">
        <f t="shared" si="8"/>
        <v>39120.200000000004</v>
      </c>
      <c r="H43" s="149">
        <f t="shared" si="8"/>
        <v>0</v>
      </c>
      <c r="I43" s="149">
        <v>1700</v>
      </c>
      <c r="J43" s="149">
        <v>0</v>
      </c>
      <c r="K43" s="149">
        <v>0</v>
      </c>
      <c r="L43" s="149">
        <v>0</v>
      </c>
      <c r="M43" s="149">
        <v>1047.9000000000001</v>
      </c>
      <c r="N43" s="149">
        <v>0</v>
      </c>
      <c r="O43" s="149">
        <v>36372.300000000003</v>
      </c>
      <c r="P43" s="149">
        <v>0</v>
      </c>
      <c r="Q43" s="407"/>
      <c r="R43" s="407"/>
      <c r="S43" s="267"/>
      <c r="T43" s="266"/>
    </row>
    <row r="44" spans="1:20" x14ac:dyDescent="0.3">
      <c r="A44" s="403"/>
      <c r="B44" s="407"/>
      <c r="C44" s="405"/>
      <c r="D44" s="547"/>
      <c r="E44" s="547"/>
      <c r="F44" s="138" t="s">
        <v>41</v>
      </c>
      <c r="G44" s="149">
        <f t="shared" si="8"/>
        <v>39120.200000000004</v>
      </c>
      <c r="H44" s="149">
        <f t="shared" si="8"/>
        <v>0</v>
      </c>
      <c r="I44" s="149">
        <v>1700</v>
      </c>
      <c r="J44" s="149">
        <v>0</v>
      </c>
      <c r="K44" s="149">
        <v>0</v>
      </c>
      <c r="L44" s="149">
        <v>0</v>
      </c>
      <c r="M44" s="149">
        <v>1047.9000000000001</v>
      </c>
      <c r="N44" s="149">
        <v>0</v>
      </c>
      <c r="O44" s="149">
        <v>36372.300000000003</v>
      </c>
      <c r="P44" s="149">
        <v>0</v>
      </c>
      <c r="Q44" s="407"/>
      <c r="R44" s="407"/>
      <c r="S44" s="267"/>
      <c r="T44" s="266"/>
    </row>
    <row r="45" spans="1:20" x14ac:dyDescent="0.3">
      <c r="A45" s="403"/>
      <c r="B45" s="407"/>
      <c r="C45" s="406"/>
      <c r="D45" s="547"/>
      <c r="E45" s="547"/>
      <c r="F45" s="138" t="s">
        <v>28</v>
      </c>
      <c r="G45" s="149">
        <f t="shared" si="8"/>
        <v>39120.200000000004</v>
      </c>
      <c r="H45" s="149">
        <f t="shared" si="8"/>
        <v>0</v>
      </c>
      <c r="I45" s="149">
        <v>1700</v>
      </c>
      <c r="J45" s="149">
        <v>0</v>
      </c>
      <c r="K45" s="149">
        <v>0</v>
      </c>
      <c r="L45" s="149">
        <v>0</v>
      </c>
      <c r="M45" s="149">
        <v>1047.9000000000001</v>
      </c>
      <c r="N45" s="149">
        <v>0</v>
      </c>
      <c r="O45" s="149">
        <v>36372.300000000003</v>
      </c>
      <c r="P45" s="149">
        <v>0</v>
      </c>
      <c r="Q45" s="407"/>
      <c r="R45" s="407"/>
      <c r="S45" s="267"/>
      <c r="T45" s="266"/>
    </row>
    <row r="46" spans="1:20" x14ac:dyDescent="0.3">
      <c r="A46" s="403"/>
      <c r="B46" s="407" t="s">
        <v>195</v>
      </c>
      <c r="C46" s="404"/>
      <c r="D46" s="404"/>
      <c r="E46" s="404"/>
      <c r="F46" s="138" t="s">
        <v>112</v>
      </c>
      <c r="G46" s="149">
        <f t="shared" ref="G46:H53" si="10">I46+K46+M46+O46</f>
        <v>278591.39999999997</v>
      </c>
      <c r="H46" s="149">
        <f t="shared" si="10"/>
        <v>39468.100000000006</v>
      </c>
      <c r="I46" s="149">
        <f t="shared" ref="I46:P46" si="11">SUM(I47:I53)</f>
        <v>16650</v>
      </c>
      <c r="J46" s="149">
        <f t="shared" si="11"/>
        <v>1000</v>
      </c>
      <c r="K46" s="149">
        <f t="shared" si="11"/>
        <v>0</v>
      </c>
      <c r="L46" s="149">
        <f t="shared" si="11"/>
        <v>0</v>
      </c>
      <c r="M46" s="149">
        <f t="shared" si="11"/>
        <v>7335.2999999999993</v>
      </c>
      <c r="N46" s="149">
        <f t="shared" si="11"/>
        <v>2095.8000000000002</v>
      </c>
      <c r="O46" s="149">
        <f t="shared" si="11"/>
        <v>254606.09999999998</v>
      </c>
      <c r="P46" s="149">
        <f t="shared" si="11"/>
        <v>36372.300000000003</v>
      </c>
      <c r="Q46" s="407"/>
      <c r="R46" s="407"/>
      <c r="S46" s="267"/>
      <c r="T46" s="266"/>
    </row>
    <row r="47" spans="1:20" x14ac:dyDescent="0.3">
      <c r="A47" s="403"/>
      <c r="B47" s="407"/>
      <c r="C47" s="405"/>
      <c r="D47" s="405"/>
      <c r="E47" s="405"/>
      <c r="F47" s="138" t="s">
        <v>22</v>
      </c>
      <c r="G47" s="149">
        <f t="shared" si="10"/>
        <v>43870.200000000004</v>
      </c>
      <c r="H47" s="149">
        <f t="shared" si="10"/>
        <v>38420.200000000004</v>
      </c>
      <c r="I47" s="149">
        <f t="shared" ref="I47:P53" si="12">I39</f>
        <v>6450</v>
      </c>
      <c r="J47" s="149">
        <f t="shared" si="12"/>
        <v>1000</v>
      </c>
      <c r="K47" s="149">
        <f t="shared" si="12"/>
        <v>0</v>
      </c>
      <c r="L47" s="149">
        <f t="shared" si="12"/>
        <v>0</v>
      </c>
      <c r="M47" s="149">
        <f t="shared" si="12"/>
        <v>1047.9000000000001</v>
      </c>
      <c r="N47" s="149">
        <f t="shared" si="12"/>
        <v>1047.9000000000001</v>
      </c>
      <c r="O47" s="149">
        <f t="shared" si="12"/>
        <v>36372.300000000003</v>
      </c>
      <c r="P47" s="149">
        <f t="shared" si="12"/>
        <v>36372.300000000003</v>
      </c>
      <c r="Q47" s="407"/>
      <c r="R47" s="407"/>
      <c r="S47" s="267"/>
      <c r="T47" s="266"/>
    </row>
    <row r="48" spans="1:20" x14ac:dyDescent="0.3">
      <c r="A48" s="403"/>
      <c r="B48" s="407"/>
      <c r="C48" s="405"/>
      <c r="D48" s="405"/>
      <c r="E48" s="405"/>
      <c r="F48" s="138" t="s">
        <v>23</v>
      </c>
      <c r="G48" s="149">
        <f t="shared" si="10"/>
        <v>39120.200000000004</v>
      </c>
      <c r="H48" s="149">
        <f t="shared" si="10"/>
        <v>1047.9000000000001</v>
      </c>
      <c r="I48" s="149">
        <f t="shared" si="12"/>
        <v>1700</v>
      </c>
      <c r="J48" s="149">
        <f t="shared" si="12"/>
        <v>0</v>
      </c>
      <c r="K48" s="149">
        <f t="shared" si="12"/>
        <v>0</v>
      </c>
      <c r="L48" s="149">
        <f t="shared" si="12"/>
        <v>0</v>
      </c>
      <c r="M48" s="149">
        <f t="shared" si="12"/>
        <v>1047.9000000000001</v>
      </c>
      <c r="N48" s="149">
        <f t="shared" si="12"/>
        <v>1047.9000000000001</v>
      </c>
      <c r="O48" s="149">
        <f t="shared" si="12"/>
        <v>36372.300000000003</v>
      </c>
      <c r="P48" s="149">
        <f t="shared" si="12"/>
        <v>0</v>
      </c>
      <c r="Q48" s="407"/>
      <c r="R48" s="407"/>
      <c r="S48" s="267"/>
      <c r="T48" s="266"/>
    </row>
    <row r="49" spans="1:20" x14ac:dyDescent="0.3">
      <c r="A49" s="403"/>
      <c r="B49" s="407"/>
      <c r="C49" s="405"/>
      <c r="D49" s="405"/>
      <c r="E49" s="405"/>
      <c r="F49" s="138" t="s">
        <v>24</v>
      </c>
      <c r="G49" s="149">
        <f t="shared" si="10"/>
        <v>39120.200000000004</v>
      </c>
      <c r="H49" s="149">
        <f t="shared" si="10"/>
        <v>0</v>
      </c>
      <c r="I49" s="149">
        <f t="shared" si="12"/>
        <v>1700</v>
      </c>
      <c r="J49" s="149">
        <f t="shared" si="12"/>
        <v>0</v>
      </c>
      <c r="K49" s="149">
        <f t="shared" si="12"/>
        <v>0</v>
      </c>
      <c r="L49" s="149">
        <f t="shared" si="12"/>
        <v>0</v>
      </c>
      <c r="M49" s="149">
        <f t="shared" si="12"/>
        <v>1047.9000000000001</v>
      </c>
      <c r="N49" s="149">
        <f t="shared" si="12"/>
        <v>0</v>
      </c>
      <c r="O49" s="149">
        <f t="shared" si="12"/>
        <v>36372.300000000003</v>
      </c>
      <c r="P49" s="149">
        <f t="shared" si="12"/>
        <v>0</v>
      </c>
      <c r="Q49" s="407"/>
      <c r="R49" s="407"/>
      <c r="S49" s="267"/>
      <c r="T49" s="266"/>
    </row>
    <row r="50" spans="1:20" x14ac:dyDescent="0.3">
      <c r="A50" s="403"/>
      <c r="B50" s="407"/>
      <c r="C50" s="405"/>
      <c r="D50" s="405"/>
      <c r="E50" s="405"/>
      <c r="F50" s="138" t="s">
        <v>25</v>
      </c>
      <c r="G50" s="149">
        <f t="shared" si="10"/>
        <v>39120.200000000004</v>
      </c>
      <c r="H50" s="149">
        <f t="shared" si="10"/>
        <v>0</v>
      </c>
      <c r="I50" s="149">
        <f t="shared" si="12"/>
        <v>1700</v>
      </c>
      <c r="J50" s="149">
        <f t="shared" si="12"/>
        <v>0</v>
      </c>
      <c r="K50" s="149">
        <f t="shared" si="12"/>
        <v>0</v>
      </c>
      <c r="L50" s="149">
        <f t="shared" si="12"/>
        <v>0</v>
      </c>
      <c r="M50" s="149">
        <f t="shared" si="12"/>
        <v>1047.9000000000001</v>
      </c>
      <c r="N50" s="149">
        <f t="shared" si="12"/>
        <v>0</v>
      </c>
      <c r="O50" s="149">
        <f t="shared" si="12"/>
        <v>36372.300000000003</v>
      </c>
      <c r="P50" s="149">
        <f t="shared" si="12"/>
        <v>0</v>
      </c>
      <c r="Q50" s="407"/>
      <c r="R50" s="407"/>
      <c r="S50" s="267"/>
      <c r="T50" s="266"/>
    </row>
    <row r="51" spans="1:20" x14ac:dyDescent="0.3">
      <c r="A51" s="403"/>
      <c r="B51" s="407"/>
      <c r="C51" s="405"/>
      <c r="D51" s="405"/>
      <c r="E51" s="405"/>
      <c r="F51" s="138" t="s">
        <v>26</v>
      </c>
      <c r="G51" s="149">
        <f t="shared" si="10"/>
        <v>39120.200000000004</v>
      </c>
      <c r="H51" s="149">
        <f t="shared" si="10"/>
        <v>0</v>
      </c>
      <c r="I51" s="149">
        <f t="shared" si="12"/>
        <v>1700</v>
      </c>
      <c r="J51" s="149">
        <f t="shared" si="12"/>
        <v>0</v>
      </c>
      <c r="K51" s="149">
        <f t="shared" si="12"/>
        <v>0</v>
      </c>
      <c r="L51" s="149">
        <f t="shared" si="12"/>
        <v>0</v>
      </c>
      <c r="M51" s="149">
        <f t="shared" si="12"/>
        <v>1047.9000000000001</v>
      </c>
      <c r="N51" s="149">
        <f t="shared" si="12"/>
        <v>0</v>
      </c>
      <c r="O51" s="149">
        <f t="shared" si="12"/>
        <v>36372.300000000003</v>
      </c>
      <c r="P51" s="149">
        <f t="shared" si="12"/>
        <v>0</v>
      </c>
      <c r="Q51" s="407"/>
      <c r="R51" s="407"/>
      <c r="S51" s="267"/>
      <c r="T51" s="266"/>
    </row>
    <row r="52" spans="1:20" x14ac:dyDescent="0.3">
      <c r="A52" s="403"/>
      <c r="B52" s="407"/>
      <c r="C52" s="405"/>
      <c r="D52" s="405"/>
      <c r="E52" s="405"/>
      <c r="F52" s="138" t="s">
        <v>41</v>
      </c>
      <c r="G52" s="149">
        <f t="shared" si="10"/>
        <v>39120.200000000004</v>
      </c>
      <c r="H52" s="149">
        <f t="shared" si="10"/>
        <v>0</v>
      </c>
      <c r="I52" s="149">
        <f t="shared" si="12"/>
        <v>1700</v>
      </c>
      <c r="J52" s="149">
        <f t="shared" si="12"/>
        <v>0</v>
      </c>
      <c r="K52" s="149">
        <f t="shared" si="12"/>
        <v>0</v>
      </c>
      <c r="L52" s="149">
        <f t="shared" si="12"/>
        <v>0</v>
      </c>
      <c r="M52" s="149">
        <f t="shared" si="12"/>
        <v>1047.9000000000001</v>
      </c>
      <c r="N52" s="149">
        <f t="shared" si="12"/>
        <v>0</v>
      </c>
      <c r="O52" s="149">
        <f t="shared" si="12"/>
        <v>36372.300000000003</v>
      </c>
      <c r="P52" s="149">
        <f t="shared" si="12"/>
        <v>0</v>
      </c>
      <c r="Q52" s="407"/>
      <c r="R52" s="407"/>
      <c r="S52" s="267"/>
      <c r="T52" s="266"/>
    </row>
    <row r="53" spans="1:20" x14ac:dyDescent="0.3">
      <c r="A53" s="403"/>
      <c r="B53" s="407"/>
      <c r="C53" s="405"/>
      <c r="D53" s="405"/>
      <c r="E53" s="405"/>
      <c r="F53" s="138" t="s">
        <v>28</v>
      </c>
      <c r="G53" s="149">
        <f t="shared" si="10"/>
        <v>39120.200000000004</v>
      </c>
      <c r="H53" s="149">
        <f t="shared" si="10"/>
        <v>0</v>
      </c>
      <c r="I53" s="149">
        <f t="shared" si="12"/>
        <v>1700</v>
      </c>
      <c r="J53" s="149">
        <f t="shared" si="12"/>
        <v>0</v>
      </c>
      <c r="K53" s="149">
        <f t="shared" si="12"/>
        <v>0</v>
      </c>
      <c r="L53" s="149">
        <f t="shared" si="12"/>
        <v>0</v>
      </c>
      <c r="M53" s="149">
        <f t="shared" si="12"/>
        <v>1047.9000000000001</v>
      </c>
      <c r="N53" s="149">
        <f t="shared" si="12"/>
        <v>0</v>
      </c>
      <c r="O53" s="149">
        <f t="shared" si="12"/>
        <v>36372.300000000003</v>
      </c>
      <c r="P53" s="149">
        <f t="shared" si="12"/>
        <v>0</v>
      </c>
      <c r="Q53" s="407"/>
      <c r="R53" s="407"/>
      <c r="S53" s="267"/>
      <c r="T53" s="266"/>
    </row>
    <row r="54" spans="1:20" x14ac:dyDescent="0.3">
      <c r="A54" s="407"/>
      <c r="B54" s="407" t="s">
        <v>331</v>
      </c>
      <c r="C54" s="404"/>
      <c r="D54" s="404"/>
      <c r="E54" s="404"/>
      <c r="F54" s="138" t="s">
        <v>112</v>
      </c>
      <c r="G54" s="149">
        <f>I54+K54+M54+O54</f>
        <v>5100804.1999999993</v>
      </c>
      <c r="H54" s="149">
        <f>J54+L54+N54+P54</f>
        <v>2562421.7000000002</v>
      </c>
      <c r="I54" s="149">
        <f t="shared" ref="I54:P54" si="13">SUM(I55:I61)</f>
        <v>3627862.8</v>
      </c>
      <c r="J54" s="149">
        <f t="shared" si="13"/>
        <v>2506103.2000000002</v>
      </c>
      <c r="K54" s="149">
        <f t="shared" si="13"/>
        <v>0</v>
      </c>
      <c r="L54" s="149">
        <f t="shared" si="13"/>
        <v>0</v>
      </c>
      <c r="M54" s="149">
        <f t="shared" si="13"/>
        <v>1218335.3</v>
      </c>
      <c r="N54" s="149">
        <f t="shared" si="13"/>
        <v>19946.2</v>
      </c>
      <c r="O54" s="149">
        <f t="shared" si="13"/>
        <v>254606.09999999998</v>
      </c>
      <c r="P54" s="149">
        <f t="shared" si="13"/>
        <v>36372.300000000003</v>
      </c>
      <c r="Q54" s="407"/>
      <c r="R54" s="407"/>
      <c r="S54" s="267"/>
      <c r="T54" s="266"/>
    </row>
    <row r="55" spans="1:20" x14ac:dyDescent="0.3">
      <c r="A55" s="407"/>
      <c r="B55" s="407"/>
      <c r="C55" s="405"/>
      <c r="D55" s="405"/>
      <c r="E55" s="405"/>
      <c r="F55" s="138" t="s">
        <v>22</v>
      </c>
      <c r="G55" s="149">
        <f t="shared" ref="G55:H60" si="14">I55+K55+M55+O55</f>
        <v>752912.20000000007</v>
      </c>
      <c r="H55" s="149">
        <f t="shared" si="14"/>
        <v>583387.4</v>
      </c>
      <c r="I55" s="149">
        <f>I13</f>
        <v>542492</v>
      </c>
      <c r="J55" s="149">
        <f t="shared" ref="J55:P56" si="15">J13</f>
        <v>537042</v>
      </c>
      <c r="K55" s="149">
        <f t="shared" si="15"/>
        <v>0</v>
      </c>
      <c r="L55" s="149">
        <f t="shared" si="15"/>
        <v>0</v>
      </c>
      <c r="M55" s="149">
        <f t="shared" si="15"/>
        <v>174047.9</v>
      </c>
      <c r="N55" s="149">
        <f t="shared" si="15"/>
        <v>9973.1</v>
      </c>
      <c r="O55" s="149">
        <f t="shared" si="15"/>
        <v>36372.300000000003</v>
      </c>
      <c r="P55" s="149">
        <f t="shared" si="15"/>
        <v>36372.300000000003</v>
      </c>
      <c r="Q55" s="407"/>
      <c r="R55" s="407"/>
      <c r="S55" s="267"/>
      <c r="T55" s="266"/>
    </row>
    <row r="56" spans="1:20" x14ac:dyDescent="0.3">
      <c r="A56" s="407"/>
      <c r="B56" s="407"/>
      <c r="C56" s="405"/>
      <c r="D56" s="405"/>
      <c r="E56" s="405"/>
      <c r="F56" s="138" t="s">
        <v>23</v>
      </c>
      <c r="G56" s="149">
        <f t="shared" si="14"/>
        <v>747650.8</v>
      </c>
      <c r="H56" s="149">
        <f t="shared" si="14"/>
        <v>545503.69999999995</v>
      </c>
      <c r="I56" s="149">
        <f>I14</f>
        <v>537230.6</v>
      </c>
      <c r="J56" s="149">
        <f t="shared" si="15"/>
        <v>535530.6</v>
      </c>
      <c r="K56" s="149">
        <f t="shared" si="15"/>
        <v>0</v>
      </c>
      <c r="L56" s="149">
        <f t="shared" si="15"/>
        <v>0</v>
      </c>
      <c r="M56" s="149">
        <f t="shared" si="15"/>
        <v>174047.9</v>
      </c>
      <c r="N56" s="149">
        <f t="shared" si="15"/>
        <v>9973.1</v>
      </c>
      <c r="O56" s="149">
        <f t="shared" si="15"/>
        <v>36372.300000000003</v>
      </c>
      <c r="P56" s="149">
        <f t="shared" si="15"/>
        <v>0</v>
      </c>
      <c r="Q56" s="407"/>
      <c r="R56" s="407"/>
      <c r="S56" s="267"/>
      <c r="T56" s="266"/>
    </row>
    <row r="57" spans="1:20" x14ac:dyDescent="0.3">
      <c r="A57" s="407"/>
      <c r="B57" s="407"/>
      <c r="C57" s="405"/>
      <c r="D57" s="405"/>
      <c r="E57" s="405"/>
      <c r="F57" s="138" t="s">
        <v>24</v>
      </c>
      <c r="G57" s="149">
        <f t="shared" si="14"/>
        <v>747650.8</v>
      </c>
      <c r="H57" s="149">
        <f t="shared" si="14"/>
        <v>535530.6</v>
      </c>
      <c r="I57" s="149">
        <f t="shared" ref="I57:P61" si="16">I15</f>
        <v>537230.6</v>
      </c>
      <c r="J57" s="149">
        <f t="shared" si="16"/>
        <v>535530.6</v>
      </c>
      <c r="K57" s="149">
        <f t="shared" si="16"/>
        <v>0</v>
      </c>
      <c r="L57" s="149">
        <f t="shared" si="16"/>
        <v>0</v>
      </c>
      <c r="M57" s="149">
        <f t="shared" si="16"/>
        <v>174047.9</v>
      </c>
      <c r="N57" s="149">
        <f t="shared" si="16"/>
        <v>0</v>
      </c>
      <c r="O57" s="149">
        <f t="shared" si="16"/>
        <v>36372.300000000003</v>
      </c>
      <c r="P57" s="149">
        <f t="shared" si="16"/>
        <v>0</v>
      </c>
      <c r="Q57" s="407"/>
      <c r="R57" s="407"/>
      <c r="S57" s="267"/>
      <c r="T57" s="266"/>
    </row>
    <row r="58" spans="1:20" x14ac:dyDescent="0.3">
      <c r="A58" s="407"/>
      <c r="B58" s="407"/>
      <c r="C58" s="405"/>
      <c r="D58" s="405"/>
      <c r="E58" s="405"/>
      <c r="F58" s="138" t="s">
        <v>25</v>
      </c>
      <c r="G58" s="149">
        <f t="shared" si="14"/>
        <v>713147.60000000009</v>
      </c>
      <c r="H58" s="149">
        <f t="shared" si="14"/>
        <v>449000</v>
      </c>
      <c r="I58" s="149">
        <f t="shared" si="16"/>
        <v>502727.4</v>
      </c>
      <c r="J58" s="149">
        <f t="shared" si="16"/>
        <v>449000</v>
      </c>
      <c r="K58" s="149">
        <f t="shared" si="16"/>
        <v>0</v>
      </c>
      <c r="L58" s="149">
        <f t="shared" si="16"/>
        <v>0</v>
      </c>
      <c r="M58" s="149">
        <f t="shared" si="16"/>
        <v>174047.9</v>
      </c>
      <c r="N58" s="149">
        <f t="shared" si="16"/>
        <v>0</v>
      </c>
      <c r="O58" s="149">
        <f t="shared" si="16"/>
        <v>36372.300000000003</v>
      </c>
      <c r="P58" s="149">
        <f t="shared" si="16"/>
        <v>0</v>
      </c>
      <c r="Q58" s="407"/>
      <c r="R58" s="407"/>
      <c r="S58" s="267"/>
      <c r="T58" s="266"/>
    </row>
    <row r="59" spans="1:20" x14ac:dyDescent="0.3">
      <c r="A59" s="407"/>
      <c r="B59" s="407"/>
      <c r="C59" s="405"/>
      <c r="D59" s="405"/>
      <c r="E59" s="405"/>
      <c r="F59" s="138" t="s">
        <v>26</v>
      </c>
      <c r="G59" s="149">
        <f t="shared" si="14"/>
        <v>713147.60000000009</v>
      </c>
      <c r="H59" s="149">
        <f t="shared" si="14"/>
        <v>449000</v>
      </c>
      <c r="I59" s="149">
        <f t="shared" si="16"/>
        <v>502727.4</v>
      </c>
      <c r="J59" s="149">
        <f t="shared" si="16"/>
        <v>449000</v>
      </c>
      <c r="K59" s="149">
        <f t="shared" si="16"/>
        <v>0</v>
      </c>
      <c r="L59" s="149">
        <f t="shared" si="16"/>
        <v>0</v>
      </c>
      <c r="M59" s="149">
        <f t="shared" si="16"/>
        <v>174047.9</v>
      </c>
      <c r="N59" s="149">
        <f t="shared" si="16"/>
        <v>0</v>
      </c>
      <c r="O59" s="149">
        <f t="shared" si="16"/>
        <v>36372.300000000003</v>
      </c>
      <c r="P59" s="149">
        <f t="shared" si="16"/>
        <v>0</v>
      </c>
      <c r="Q59" s="407"/>
      <c r="R59" s="407"/>
      <c r="S59" s="267"/>
      <c r="T59" s="266"/>
    </row>
    <row r="60" spans="1:20" x14ac:dyDescent="0.3">
      <c r="A60" s="407"/>
      <c r="B60" s="407"/>
      <c r="C60" s="405"/>
      <c r="D60" s="405"/>
      <c r="E60" s="405"/>
      <c r="F60" s="138" t="s">
        <v>41</v>
      </c>
      <c r="G60" s="149">
        <f t="shared" si="14"/>
        <v>713147.60000000009</v>
      </c>
      <c r="H60" s="149">
        <f>J60+L60+N60+P60</f>
        <v>0</v>
      </c>
      <c r="I60" s="149">
        <f t="shared" si="16"/>
        <v>502727.4</v>
      </c>
      <c r="J60" s="149">
        <f t="shared" si="16"/>
        <v>0</v>
      </c>
      <c r="K60" s="149">
        <f t="shared" si="16"/>
        <v>0</v>
      </c>
      <c r="L60" s="149">
        <f t="shared" si="16"/>
        <v>0</v>
      </c>
      <c r="M60" s="149">
        <f t="shared" si="16"/>
        <v>174047.9</v>
      </c>
      <c r="N60" s="149">
        <f t="shared" si="16"/>
        <v>0</v>
      </c>
      <c r="O60" s="149">
        <f t="shared" si="16"/>
        <v>36372.300000000003</v>
      </c>
      <c r="P60" s="149">
        <f t="shared" si="16"/>
        <v>0</v>
      </c>
      <c r="Q60" s="407"/>
      <c r="R60" s="407"/>
      <c r="S60" s="267"/>
      <c r="T60" s="266"/>
    </row>
    <row r="61" spans="1:20" x14ac:dyDescent="0.3">
      <c r="A61" s="407"/>
      <c r="B61" s="407"/>
      <c r="C61" s="406"/>
      <c r="D61" s="406"/>
      <c r="E61" s="406"/>
      <c r="F61" s="138" t="s">
        <v>28</v>
      </c>
      <c r="G61" s="149">
        <f>I61+K61+M61+O61</f>
        <v>713147.60000000009</v>
      </c>
      <c r="H61" s="149">
        <f>J61+L61+N61+P61</f>
        <v>0</v>
      </c>
      <c r="I61" s="149">
        <f t="shared" si="16"/>
        <v>502727.4</v>
      </c>
      <c r="J61" s="149">
        <f t="shared" si="16"/>
        <v>0</v>
      </c>
      <c r="K61" s="149">
        <f t="shared" si="16"/>
        <v>0</v>
      </c>
      <c r="L61" s="149">
        <f t="shared" si="16"/>
        <v>0</v>
      </c>
      <c r="M61" s="149">
        <f t="shared" si="16"/>
        <v>174047.9</v>
      </c>
      <c r="N61" s="149">
        <f t="shared" si="16"/>
        <v>0</v>
      </c>
      <c r="O61" s="149">
        <f t="shared" si="16"/>
        <v>36372.300000000003</v>
      </c>
      <c r="P61" s="149">
        <f t="shared" si="16"/>
        <v>0</v>
      </c>
      <c r="Q61" s="407"/>
      <c r="R61" s="407"/>
      <c r="S61" s="267"/>
      <c r="T61" s="266"/>
    </row>
    <row r="62" spans="1:20" x14ac:dyDescent="0.3">
      <c r="G62" s="12"/>
      <c r="H62" s="12"/>
      <c r="I62" s="12"/>
      <c r="J62" s="12"/>
      <c r="K62" s="12"/>
      <c r="L62" s="12"/>
      <c r="M62" s="12"/>
      <c r="N62" s="12"/>
      <c r="O62" s="12"/>
      <c r="P62" s="12"/>
      <c r="T62" s="102"/>
    </row>
    <row r="63" spans="1:20" x14ac:dyDescent="0.3">
      <c r="G63" s="12"/>
      <c r="H63" s="12"/>
      <c r="I63" s="12"/>
      <c r="J63" s="12"/>
      <c r="K63" s="12"/>
      <c r="L63" s="12"/>
      <c r="M63" s="12"/>
      <c r="N63" s="12"/>
      <c r="O63" s="12"/>
      <c r="P63" s="12"/>
      <c r="T63" s="102"/>
    </row>
    <row r="64" spans="1:20" x14ac:dyDescent="0.3">
      <c r="G64" s="12"/>
      <c r="H64" s="12"/>
      <c r="I64" s="12"/>
      <c r="J64" s="12"/>
      <c r="K64" s="12"/>
      <c r="L64" s="12"/>
      <c r="M64" s="12"/>
      <c r="N64" s="12"/>
      <c r="O64" s="12"/>
      <c r="P64" s="12"/>
      <c r="T64" s="102"/>
    </row>
    <row r="65" spans="7:20" x14ac:dyDescent="0.3">
      <c r="G65" s="12"/>
      <c r="H65" s="12"/>
      <c r="I65" s="12"/>
      <c r="J65" s="12"/>
      <c r="K65" s="12"/>
      <c r="L65" s="12"/>
      <c r="M65" s="12"/>
      <c r="N65" s="12"/>
      <c r="O65" s="12"/>
      <c r="P65" s="12"/>
      <c r="T65" s="102"/>
    </row>
    <row r="66" spans="7:20" x14ac:dyDescent="0.3">
      <c r="G66" s="12"/>
      <c r="H66" s="12"/>
      <c r="I66" s="12"/>
      <c r="J66" s="12"/>
      <c r="K66" s="12"/>
      <c r="L66" s="12"/>
      <c r="M66" s="12"/>
      <c r="N66" s="12"/>
      <c r="O66" s="12"/>
      <c r="P66" s="12"/>
      <c r="T66" s="102"/>
    </row>
    <row r="67" spans="7:20" x14ac:dyDescent="0.3">
      <c r="G67" s="12"/>
      <c r="H67" s="12"/>
      <c r="I67" s="12"/>
      <c r="J67" s="12"/>
      <c r="K67" s="12"/>
      <c r="L67" s="12"/>
      <c r="M67" s="12"/>
      <c r="N67" s="12"/>
      <c r="O67" s="12"/>
      <c r="P67" s="12"/>
      <c r="T67" s="102"/>
    </row>
    <row r="68" spans="7:20" x14ac:dyDescent="0.3">
      <c r="G68" s="12"/>
      <c r="H68" s="12"/>
      <c r="I68" s="12"/>
      <c r="J68" s="12"/>
      <c r="K68" s="12"/>
      <c r="L68" s="12"/>
      <c r="M68" s="12"/>
      <c r="N68" s="12"/>
      <c r="O68" s="12"/>
      <c r="P68" s="12"/>
      <c r="T68" s="102"/>
    </row>
    <row r="69" spans="7:20" ht="38.25" customHeight="1" x14ac:dyDescent="0.3">
      <c r="G69" s="12"/>
      <c r="H69" s="12"/>
      <c r="I69" s="12"/>
      <c r="J69" s="12"/>
      <c r="K69" s="12"/>
      <c r="L69" s="12"/>
      <c r="M69" s="12"/>
      <c r="N69" s="12"/>
      <c r="O69" s="12"/>
      <c r="P69" s="12"/>
      <c r="T69" s="102"/>
    </row>
    <row r="70" spans="7:20" x14ac:dyDescent="0.3">
      <c r="G70" s="12"/>
      <c r="H70" s="12"/>
      <c r="I70" s="12"/>
      <c r="J70" s="12"/>
      <c r="K70" s="12"/>
      <c r="L70" s="12"/>
      <c r="M70" s="12"/>
      <c r="N70" s="12"/>
      <c r="O70" s="12"/>
      <c r="P70" s="12"/>
      <c r="T70" s="102"/>
    </row>
    <row r="71" spans="7:20" x14ac:dyDescent="0.3">
      <c r="G71" s="12"/>
      <c r="H71" s="12"/>
      <c r="I71" s="12"/>
      <c r="J71" s="12"/>
      <c r="K71" s="12"/>
      <c r="L71" s="12"/>
      <c r="M71" s="12"/>
      <c r="N71" s="12"/>
      <c r="O71" s="12"/>
      <c r="P71" s="12"/>
      <c r="T71" s="102"/>
    </row>
    <row r="72" spans="7:20" x14ac:dyDescent="0.3">
      <c r="G72" s="12"/>
      <c r="H72" s="12"/>
      <c r="I72" s="12"/>
      <c r="J72" s="12"/>
      <c r="K72" s="12"/>
      <c r="L72" s="12"/>
      <c r="M72" s="12"/>
      <c r="N72" s="12"/>
      <c r="O72" s="12"/>
      <c r="P72" s="12"/>
      <c r="T72" s="102"/>
    </row>
    <row r="73" spans="7:20" x14ac:dyDescent="0.3">
      <c r="G73" s="12"/>
      <c r="H73" s="12"/>
      <c r="I73" s="12"/>
      <c r="J73" s="12"/>
      <c r="K73" s="12"/>
      <c r="L73" s="12"/>
      <c r="M73" s="12"/>
      <c r="N73" s="12"/>
      <c r="O73" s="12"/>
      <c r="P73" s="12"/>
      <c r="T73" s="102"/>
    </row>
    <row r="74" spans="7:20" x14ac:dyDescent="0.3">
      <c r="G74" s="12"/>
      <c r="H74" s="12"/>
      <c r="I74" s="12"/>
      <c r="J74" s="12"/>
      <c r="K74" s="12"/>
      <c r="L74" s="12"/>
      <c r="M74" s="12"/>
      <c r="N74" s="12"/>
      <c r="O74" s="12"/>
      <c r="P74" s="12"/>
      <c r="T74" s="102"/>
    </row>
    <row r="75" spans="7:20" x14ac:dyDescent="0.3">
      <c r="G75" s="12"/>
      <c r="H75" s="12"/>
      <c r="I75" s="12"/>
      <c r="J75" s="12"/>
      <c r="K75" s="12"/>
      <c r="L75" s="12"/>
      <c r="M75" s="12"/>
      <c r="N75" s="12"/>
      <c r="O75" s="12"/>
      <c r="P75" s="12"/>
      <c r="T75" s="102"/>
    </row>
    <row r="76" spans="7:20" x14ac:dyDescent="0.3">
      <c r="G76" s="12"/>
      <c r="T76" s="102"/>
    </row>
    <row r="77" spans="7:20" x14ac:dyDescent="0.3">
      <c r="T77" s="102"/>
    </row>
    <row r="78" spans="7:20" x14ac:dyDescent="0.3">
      <c r="H78" s="12"/>
    </row>
  </sheetData>
  <mergeCells count="59">
    <mergeCell ref="A29:A36"/>
    <mergeCell ref="B29:B36"/>
    <mergeCell ref="C29:C36"/>
    <mergeCell ref="Q46:R53"/>
    <mergeCell ref="A54:A61"/>
    <mergeCell ref="B54:B61"/>
    <mergeCell ref="C54:C61"/>
    <mergeCell ref="D54:D61"/>
    <mergeCell ref="E54:E61"/>
    <mergeCell ref="Q54:R61"/>
    <mergeCell ref="A46:A53"/>
    <mergeCell ref="B46:B53"/>
    <mergeCell ref="C46:C53"/>
    <mergeCell ref="D46:D53"/>
    <mergeCell ref="E46:E53"/>
    <mergeCell ref="D29:D36"/>
    <mergeCell ref="E29:E36"/>
    <mergeCell ref="Q10:R10"/>
    <mergeCell ref="B11:P11"/>
    <mergeCell ref="Q11:R11"/>
    <mergeCell ref="Q12:R19"/>
    <mergeCell ref="B20:P20"/>
    <mergeCell ref="Q20:R20"/>
    <mergeCell ref="Q21:R28"/>
    <mergeCell ref="Q29:R36"/>
    <mergeCell ref="A12:A19"/>
    <mergeCell ref="B12:B19"/>
    <mergeCell ref="C12:C19"/>
    <mergeCell ref="D12:D19"/>
    <mergeCell ref="E12:E19"/>
    <mergeCell ref="N2:R2"/>
    <mergeCell ref="A4:R4"/>
    <mergeCell ref="A5:R5"/>
    <mergeCell ref="A7:A9"/>
    <mergeCell ref="B7:B9"/>
    <mergeCell ref="C7:C9"/>
    <mergeCell ref="D7:D9"/>
    <mergeCell ref="E7:E9"/>
    <mergeCell ref="F7:F9"/>
    <mergeCell ref="G7:H8"/>
    <mergeCell ref="I7:P7"/>
    <mergeCell ref="Q7:R9"/>
    <mergeCell ref="I8:J8"/>
    <mergeCell ref="K8:L8"/>
    <mergeCell ref="M8:N8"/>
    <mergeCell ref="O8:P8"/>
    <mergeCell ref="A21:A28"/>
    <mergeCell ref="B21:B28"/>
    <mergeCell ref="C21:C28"/>
    <mergeCell ref="D21:D28"/>
    <mergeCell ref="E21:E28"/>
    <mergeCell ref="Q37:R37"/>
    <mergeCell ref="A38:A45"/>
    <mergeCell ref="B38:B45"/>
    <mergeCell ref="C38:C45"/>
    <mergeCell ref="D38:D45"/>
    <mergeCell ref="E38:E45"/>
    <mergeCell ref="Q38:R45"/>
    <mergeCell ref="B37:P37"/>
  </mergeCells>
  <pageMargins left="0.7" right="0.7" top="0.75" bottom="0.75" header="0.3" footer="0.3"/>
  <pageSetup paperSize="9" scale="3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
  <sheetViews>
    <sheetView view="pageBreakPreview" topLeftCell="E1" zoomScaleNormal="100" zoomScaleSheetLayoutView="100" workbookViewId="0">
      <selection activeCell="F5" sqref="A2:X5"/>
    </sheetView>
  </sheetViews>
  <sheetFormatPr defaultRowHeight="15.6" x14ac:dyDescent="0.3"/>
  <cols>
    <col min="1" max="4" width="9.109375" style="125"/>
    <col min="5" max="5" width="4.33203125" style="125" customWidth="1"/>
    <col min="6" max="6" width="27.44140625" style="125" customWidth="1"/>
    <col min="7" max="261" width="9.109375" style="125"/>
    <col min="262" max="262" width="27.44140625" style="125" customWidth="1"/>
    <col min="263" max="517" width="9.109375" style="125"/>
    <col min="518" max="518" width="27.44140625" style="125" customWidth="1"/>
    <col min="519" max="773" width="9.109375" style="125"/>
    <col min="774" max="774" width="27.44140625" style="125" customWidth="1"/>
    <col min="775" max="1029" width="9.109375" style="125"/>
    <col min="1030" max="1030" width="27.44140625" style="125" customWidth="1"/>
    <col min="1031" max="1285" width="9.109375" style="125"/>
    <col min="1286" max="1286" width="27.44140625" style="125" customWidth="1"/>
    <col min="1287" max="1541" width="9.109375" style="125"/>
    <col min="1542" max="1542" width="27.44140625" style="125" customWidth="1"/>
    <col min="1543" max="1797" width="9.109375" style="125"/>
    <col min="1798" max="1798" width="27.44140625" style="125" customWidth="1"/>
    <col min="1799" max="2053" width="9.109375" style="125"/>
    <col min="2054" max="2054" width="27.44140625" style="125" customWidth="1"/>
    <col min="2055" max="2309" width="9.109375" style="125"/>
    <col min="2310" max="2310" width="27.44140625" style="125" customWidth="1"/>
    <col min="2311" max="2565" width="9.109375" style="125"/>
    <col min="2566" max="2566" width="27.44140625" style="125" customWidth="1"/>
    <col min="2567" max="2821" width="9.109375" style="125"/>
    <col min="2822" max="2822" width="27.44140625" style="125" customWidth="1"/>
    <col min="2823" max="3077" width="9.109375" style="125"/>
    <col min="3078" max="3078" width="27.44140625" style="125" customWidth="1"/>
    <col min="3079" max="3333" width="9.109375" style="125"/>
    <col min="3334" max="3334" width="27.44140625" style="125" customWidth="1"/>
    <col min="3335" max="3589" width="9.109375" style="125"/>
    <col min="3590" max="3590" width="27.44140625" style="125" customWidth="1"/>
    <col min="3591" max="3845" width="9.109375" style="125"/>
    <col min="3846" max="3846" width="27.44140625" style="125" customWidth="1"/>
    <col min="3847" max="4101" width="9.109375" style="125"/>
    <col min="4102" max="4102" width="27.44140625" style="125" customWidth="1"/>
    <col min="4103" max="4357" width="9.109375" style="125"/>
    <col min="4358" max="4358" width="27.44140625" style="125" customWidth="1"/>
    <col min="4359" max="4613" width="9.109375" style="125"/>
    <col min="4614" max="4614" width="27.44140625" style="125" customWidth="1"/>
    <col min="4615" max="4869" width="9.109375" style="125"/>
    <col min="4870" max="4870" width="27.44140625" style="125" customWidth="1"/>
    <col min="4871" max="5125" width="9.109375" style="125"/>
    <col min="5126" max="5126" width="27.44140625" style="125" customWidth="1"/>
    <col min="5127" max="5381" width="9.109375" style="125"/>
    <col min="5382" max="5382" width="27.44140625" style="125" customWidth="1"/>
    <col min="5383" max="5637" width="9.109375" style="125"/>
    <col min="5638" max="5638" width="27.44140625" style="125" customWidth="1"/>
    <col min="5639" max="5893" width="9.109375" style="125"/>
    <col min="5894" max="5894" width="27.44140625" style="125" customWidth="1"/>
    <col min="5895" max="6149" width="9.109375" style="125"/>
    <col min="6150" max="6150" width="27.44140625" style="125" customWidth="1"/>
    <col min="6151" max="6405" width="9.109375" style="125"/>
    <col min="6406" max="6406" width="27.44140625" style="125" customWidth="1"/>
    <col min="6407" max="6661" width="9.109375" style="125"/>
    <col min="6662" max="6662" width="27.44140625" style="125" customWidth="1"/>
    <col min="6663" max="6917" width="9.109375" style="125"/>
    <col min="6918" max="6918" width="27.44140625" style="125" customWidth="1"/>
    <col min="6919" max="7173" width="9.109375" style="125"/>
    <col min="7174" max="7174" width="27.44140625" style="125" customWidth="1"/>
    <col min="7175" max="7429" width="9.109375" style="125"/>
    <col min="7430" max="7430" width="27.44140625" style="125" customWidth="1"/>
    <col min="7431" max="7685" width="9.109375" style="125"/>
    <col min="7686" max="7686" width="27.44140625" style="125" customWidth="1"/>
    <col min="7687" max="7941" width="9.109375" style="125"/>
    <col min="7942" max="7942" width="27.44140625" style="125" customWidth="1"/>
    <col min="7943" max="8197" width="9.109375" style="125"/>
    <col min="8198" max="8198" width="27.44140625" style="125" customWidth="1"/>
    <col min="8199" max="8453" width="9.109375" style="125"/>
    <col min="8454" max="8454" width="27.44140625" style="125" customWidth="1"/>
    <col min="8455" max="8709" width="9.109375" style="125"/>
    <col min="8710" max="8710" width="27.44140625" style="125" customWidth="1"/>
    <col min="8711" max="8965" width="9.109375" style="125"/>
    <col min="8966" max="8966" width="27.44140625" style="125" customWidth="1"/>
    <col min="8967" max="9221" width="9.109375" style="125"/>
    <col min="9222" max="9222" width="27.44140625" style="125" customWidth="1"/>
    <col min="9223" max="9477" width="9.109375" style="125"/>
    <col min="9478" max="9478" width="27.44140625" style="125" customWidth="1"/>
    <col min="9479" max="9733" width="9.109375" style="125"/>
    <col min="9734" max="9734" width="27.44140625" style="125" customWidth="1"/>
    <col min="9735" max="9989" width="9.109375" style="125"/>
    <col min="9990" max="9990" width="27.44140625" style="125" customWidth="1"/>
    <col min="9991" max="10245" width="9.109375" style="125"/>
    <col min="10246" max="10246" width="27.44140625" style="125" customWidth="1"/>
    <col min="10247" max="10501" width="9.109375" style="125"/>
    <col min="10502" max="10502" width="27.44140625" style="125" customWidth="1"/>
    <col min="10503" max="10757" width="9.109375" style="125"/>
    <col min="10758" max="10758" width="27.44140625" style="125" customWidth="1"/>
    <col min="10759" max="11013" width="9.109375" style="125"/>
    <col min="11014" max="11014" width="27.44140625" style="125" customWidth="1"/>
    <col min="11015" max="11269" width="9.109375" style="125"/>
    <col min="11270" max="11270" width="27.44140625" style="125" customWidth="1"/>
    <col min="11271" max="11525" width="9.109375" style="125"/>
    <col min="11526" max="11526" width="27.44140625" style="125" customWidth="1"/>
    <col min="11527" max="11781" width="9.109375" style="125"/>
    <col min="11782" max="11782" width="27.44140625" style="125" customWidth="1"/>
    <col min="11783" max="12037" width="9.109375" style="125"/>
    <col min="12038" max="12038" width="27.44140625" style="125" customWidth="1"/>
    <col min="12039" max="12293" width="9.109375" style="125"/>
    <col min="12294" max="12294" width="27.44140625" style="125" customWidth="1"/>
    <col min="12295" max="12549" width="9.109375" style="125"/>
    <col min="12550" max="12550" width="27.44140625" style="125" customWidth="1"/>
    <col min="12551" max="12805" width="9.109375" style="125"/>
    <col min="12806" max="12806" width="27.44140625" style="125" customWidth="1"/>
    <col min="12807" max="13061" width="9.109375" style="125"/>
    <col min="13062" max="13062" width="27.44140625" style="125" customWidth="1"/>
    <col min="13063" max="13317" width="9.109375" style="125"/>
    <col min="13318" max="13318" width="27.44140625" style="125" customWidth="1"/>
    <col min="13319" max="13573" width="9.109375" style="125"/>
    <col min="13574" max="13574" width="27.44140625" style="125" customWidth="1"/>
    <col min="13575" max="13829" width="9.109375" style="125"/>
    <col min="13830" max="13830" width="27.44140625" style="125" customWidth="1"/>
    <col min="13831" max="14085" width="9.109375" style="125"/>
    <col min="14086" max="14086" width="27.44140625" style="125" customWidth="1"/>
    <col min="14087" max="14341" width="9.109375" style="125"/>
    <col min="14342" max="14342" width="27.44140625" style="125" customWidth="1"/>
    <col min="14343" max="14597" width="9.109375" style="125"/>
    <col min="14598" max="14598" width="27.44140625" style="125" customWidth="1"/>
    <col min="14599" max="14853" width="9.109375" style="125"/>
    <col min="14854" max="14854" width="27.44140625" style="125" customWidth="1"/>
    <col min="14855" max="15109" width="9.109375" style="125"/>
    <col min="15110" max="15110" width="27.44140625" style="125" customWidth="1"/>
    <col min="15111" max="15365" width="9.109375" style="125"/>
    <col min="15366" max="15366" width="27.44140625" style="125" customWidth="1"/>
    <col min="15367" max="15621" width="9.109375" style="125"/>
    <col min="15622" max="15622" width="27.44140625" style="125" customWidth="1"/>
    <col min="15623" max="15877" width="9.109375" style="125"/>
    <col min="15878" max="15878" width="27.44140625" style="125" customWidth="1"/>
    <col min="15879" max="16133" width="9.109375" style="125"/>
    <col min="16134" max="16134" width="27.44140625" style="125" customWidth="1"/>
    <col min="16135" max="16384" width="9.109375" style="125"/>
  </cols>
  <sheetData>
    <row r="2" spans="1:24" x14ac:dyDescent="0.3">
      <c r="A2" s="604" t="s">
        <v>130</v>
      </c>
      <c r="B2" s="604"/>
      <c r="C2" s="604"/>
      <c r="D2" s="604"/>
      <c r="E2" s="604"/>
      <c r="F2" s="604"/>
      <c r="G2" s="604"/>
      <c r="H2" s="604"/>
      <c r="I2" s="604"/>
      <c r="J2" s="604"/>
      <c r="K2" s="604"/>
      <c r="L2" s="604"/>
      <c r="M2" s="604"/>
      <c r="N2" s="604"/>
      <c r="O2" s="604"/>
      <c r="P2" s="604"/>
      <c r="Q2" s="604"/>
      <c r="R2" s="604"/>
      <c r="S2" s="604"/>
      <c r="T2" s="604"/>
      <c r="U2" s="604"/>
      <c r="V2" s="604"/>
      <c r="W2" s="604"/>
      <c r="X2" s="604"/>
    </row>
    <row r="3" spans="1:24" ht="49.5" customHeight="1" x14ac:dyDescent="0.3">
      <c r="A3" s="268" t="s">
        <v>131</v>
      </c>
      <c r="B3" s="326" t="s">
        <v>132</v>
      </c>
      <c r="C3" s="326"/>
      <c r="D3" s="326"/>
      <c r="E3" s="326"/>
      <c r="F3" s="326" t="s">
        <v>133</v>
      </c>
      <c r="G3" s="326"/>
      <c r="H3" s="326"/>
      <c r="I3" s="326"/>
      <c r="J3" s="326"/>
      <c r="K3" s="326"/>
      <c r="L3" s="326"/>
      <c r="M3" s="326"/>
      <c r="N3" s="326"/>
      <c r="O3" s="326" t="s">
        <v>134</v>
      </c>
      <c r="P3" s="326"/>
      <c r="Q3" s="326"/>
      <c r="R3" s="326"/>
      <c r="S3" s="326"/>
      <c r="T3" s="326"/>
      <c r="U3" s="326"/>
      <c r="V3" s="326"/>
      <c r="W3" s="326" t="s">
        <v>135</v>
      </c>
      <c r="X3" s="326"/>
    </row>
    <row r="4" spans="1:24" ht="144.75" customHeight="1" x14ac:dyDescent="0.3">
      <c r="A4" s="194">
        <v>1</v>
      </c>
      <c r="B4" s="306" t="s">
        <v>720</v>
      </c>
      <c r="C4" s="306"/>
      <c r="D4" s="306"/>
      <c r="E4" s="306"/>
      <c r="F4" s="326" t="s">
        <v>723</v>
      </c>
      <c r="G4" s="326"/>
      <c r="H4" s="326"/>
      <c r="I4" s="326"/>
      <c r="J4" s="326"/>
      <c r="K4" s="326"/>
      <c r="L4" s="326"/>
      <c r="M4" s="326"/>
      <c r="N4" s="326"/>
      <c r="O4" s="326" t="s">
        <v>725</v>
      </c>
      <c r="P4" s="306"/>
      <c r="Q4" s="306"/>
      <c r="R4" s="306"/>
      <c r="S4" s="306"/>
      <c r="T4" s="306"/>
      <c r="U4" s="306"/>
      <c r="V4" s="306"/>
      <c r="W4" s="326" t="s">
        <v>721</v>
      </c>
      <c r="X4" s="326"/>
    </row>
    <row r="5" spans="1:24" ht="151.5" customHeight="1" x14ac:dyDescent="0.3">
      <c r="A5" s="194">
        <v>2</v>
      </c>
      <c r="B5" s="306" t="s">
        <v>720</v>
      </c>
      <c r="C5" s="306"/>
      <c r="D5" s="306"/>
      <c r="E5" s="306"/>
      <c r="F5" s="326" t="s">
        <v>724</v>
      </c>
      <c r="G5" s="326"/>
      <c r="H5" s="326"/>
      <c r="I5" s="326"/>
      <c r="J5" s="326"/>
      <c r="K5" s="326"/>
      <c r="L5" s="326"/>
      <c r="M5" s="326"/>
      <c r="N5" s="326"/>
      <c r="O5" s="326" t="s">
        <v>726</v>
      </c>
      <c r="P5" s="306"/>
      <c r="Q5" s="306"/>
      <c r="R5" s="306"/>
      <c r="S5" s="306"/>
      <c r="T5" s="306"/>
      <c r="U5" s="306"/>
      <c r="V5" s="306"/>
      <c r="W5" s="326" t="s">
        <v>721</v>
      </c>
      <c r="X5" s="326"/>
    </row>
    <row r="7" spans="1:24" ht="17.25" customHeight="1" x14ac:dyDescent="0.3">
      <c r="A7" s="492"/>
      <c r="B7" s="492"/>
      <c r="C7" s="492"/>
      <c r="D7" s="492"/>
      <c r="E7" s="492"/>
      <c r="F7" s="492"/>
      <c r="G7" s="492"/>
      <c r="H7" s="492"/>
      <c r="I7" s="492"/>
      <c r="J7" s="492"/>
      <c r="K7" s="492"/>
      <c r="L7" s="492"/>
      <c r="M7" s="492"/>
      <c r="N7" s="492"/>
      <c r="O7" s="492"/>
      <c r="P7" s="492"/>
      <c r="Q7" s="492"/>
      <c r="R7" s="492"/>
      <c r="S7" s="492"/>
      <c r="T7" s="492"/>
      <c r="U7" s="492"/>
      <c r="V7" s="492"/>
      <c r="W7" s="492"/>
      <c r="X7" s="492"/>
    </row>
  </sheetData>
  <mergeCells count="14">
    <mergeCell ref="A7:X7"/>
    <mergeCell ref="A2:X2"/>
    <mergeCell ref="B3:E3"/>
    <mergeCell ref="F3:N3"/>
    <mergeCell ref="O3:V3"/>
    <mergeCell ref="W3:X3"/>
    <mergeCell ref="B5:E5"/>
    <mergeCell ref="F5:N5"/>
    <mergeCell ref="O5:V5"/>
    <mergeCell ref="W5:X5"/>
    <mergeCell ref="B4:E4"/>
    <mergeCell ref="F4:N4"/>
    <mergeCell ref="O4:V4"/>
    <mergeCell ref="W4:X4"/>
  </mergeCells>
  <pageMargins left="0.70866141732283472" right="0.70866141732283472" top="0.74803149606299213" bottom="0.74803149606299213" header="0.31496062992125984" footer="0.31496062992125984"/>
  <pageSetup paperSize="9" scale="5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topLeftCell="C1" zoomScaleNormal="100" zoomScaleSheetLayoutView="100" workbookViewId="0">
      <selection activeCell="D10" sqref="D10"/>
    </sheetView>
  </sheetViews>
  <sheetFormatPr defaultRowHeight="13.2" x14ac:dyDescent="0.25"/>
  <cols>
    <col min="1" max="1" width="9.109375" style="123"/>
    <col min="2" max="2" width="29.88671875" style="5" customWidth="1"/>
    <col min="3" max="3" width="29.5546875" style="5" customWidth="1"/>
    <col min="4" max="4" width="15.109375" style="5" customWidth="1"/>
    <col min="5" max="5" width="18.88671875" style="5" customWidth="1"/>
    <col min="6" max="6" width="11.44140625" style="5" customWidth="1"/>
    <col min="7" max="7" width="9" style="5" customWidth="1"/>
    <col min="8" max="8" width="9.33203125" style="5" customWidth="1"/>
    <col min="9" max="9" width="9.109375" style="5" customWidth="1"/>
    <col min="10" max="10" width="8.6640625" style="5" customWidth="1"/>
    <col min="11" max="11" width="9.33203125" style="5" customWidth="1"/>
    <col min="12" max="12" width="9" style="5" customWidth="1"/>
    <col min="13" max="13" width="8.33203125" style="5" customWidth="1"/>
    <col min="14" max="14" width="9.5546875" style="5" customWidth="1"/>
    <col min="15" max="15" width="9.109375" style="5" customWidth="1"/>
    <col min="16" max="16" width="9.6640625" style="5" customWidth="1"/>
    <col min="17" max="18" width="9" style="5" customWidth="1"/>
    <col min="19" max="19" width="8.88671875" style="5" customWidth="1"/>
    <col min="20" max="20" width="10.44140625" style="5" customWidth="1"/>
    <col min="21" max="249" width="9.109375" style="5"/>
    <col min="250" max="250" width="29.88671875" style="5" customWidth="1"/>
    <col min="251" max="251" width="29.5546875" style="5" customWidth="1"/>
    <col min="252" max="252" width="15.109375" style="5" customWidth="1"/>
    <col min="253" max="253" width="18.88671875" style="5" customWidth="1"/>
    <col min="254" max="254" width="11.44140625" style="5" customWidth="1"/>
    <col min="255" max="255" width="9" style="5" customWidth="1"/>
    <col min="256" max="256" width="9.33203125" style="5" customWidth="1"/>
    <col min="257" max="257" width="9.109375" style="5" customWidth="1"/>
    <col min="258" max="258" width="8.6640625" style="5" customWidth="1"/>
    <col min="259" max="259" width="9.33203125" style="5" customWidth="1"/>
    <col min="260" max="260" width="9" style="5" customWidth="1"/>
    <col min="261" max="261" width="8.33203125" style="5" customWidth="1"/>
    <col min="262" max="262" width="9.5546875" style="5" customWidth="1"/>
    <col min="263" max="263" width="9.109375" style="5" customWidth="1"/>
    <col min="264" max="264" width="9.6640625" style="5" customWidth="1"/>
    <col min="265" max="266" width="9" style="5" customWidth="1"/>
    <col min="267" max="267" width="8.88671875" style="5" customWidth="1"/>
    <col min="268" max="268" width="10.44140625" style="5" customWidth="1"/>
    <col min="269" max="269" width="9.5546875" style="5" customWidth="1"/>
    <col min="270" max="270" width="9.109375" style="5" customWidth="1"/>
    <col min="271" max="271" width="9.5546875" style="5" customWidth="1"/>
    <col min="272" max="272" width="9.109375" style="5"/>
    <col min="273" max="273" width="9.6640625" style="5" customWidth="1"/>
    <col min="274" max="274" width="10" style="5" customWidth="1"/>
    <col min="275" max="275" width="8.109375" style="5" customWidth="1"/>
    <col min="276" max="505" width="9.109375" style="5"/>
    <col min="506" max="506" width="29.88671875" style="5" customWidth="1"/>
    <col min="507" max="507" width="29.5546875" style="5" customWidth="1"/>
    <col min="508" max="508" width="15.109375" style="5" customWidth="1"/>
    <col min="509" max="509" width="18.88671875" style="5" customWidth="1"/>
    <col min="510" max="510" width="11.44140625" style="5" customWidth="1"/>
    <col min="511" max="511" width="9" style="5" customWidth="1"/>
    <col min="512" max="512" width="9.33203125" style="5" customWidth="1"/>
    <col min="513" max="513" width="9.109375" style="5" customWidth="1"/>
    <col min="514" max="514" width="8.6640625" style="5" customWidth="1"/>
    <col min="515" max="515" width="9.33203125" style="5" customWidth="1"/>
    <col min="516" max="516" width="9" style="5" customWidth="1"/>
    <col min="517" max="517" width="8.33203125" style="5" customWidth="1"/>
    <col min="518" max="518" width="9.5546875" style="5" customWidth="1"/>
    <col min="519" max="519" width="9.109375" style="5" customWidth="1"/>
    <col min="520" max="520" width="9.6640625" style="5" customWidth="1"/>
    <col min="521" max="522" width="9" style="5" customWidth="1"/>
    <col min="523" max="523" width="8.88671875" style="5" customWidth="1"/>
    <col min="524" max="524" width="10.44140625" style="5" customWidth="1"/>
    <col min="525" max="525" width="9.5546875" style="5" customWidth="1"/>
    <col min="526" max="526" width="9.109375" style="5" customWidth="1"/>
    <col min="527" max="527" width="9.5546875" style="5" customWidth="1"/>
    <col min="528" max="528" width="9.109375" style="5"/>
    <col min="529" max="529" width="9.6640625" style="5" customWidth="1"/>
    <col min="530" max="530" width="10" style="5" customWidth="1"/>
    <col min="531" max="531" width="8.109375" style="5" customWidth="1"/>
    <col min="532" max="761" width="9.109375" style="5"/>
    <col min="762" max="762" width="29.88671875" style="5" customWidth="1"/>
    <col min="763" max="763" width="29.5546875" style="5" customWidth="1"/>
    <col min="764" max="764" width="15.109375" style="5" customWidth="1"/>
    <col min="765" max="765" width="18.88671875" style="5" customWidth="1"/>
    <col min="766" max="766" width="11.44140625" style="5" customWidth="1"/>
    <col min="767" max="767" width="9" style="5" customWidth="1"/>
    <col min="768" max="768" width="9.33203125" style="5" customWidth="1"/>
    <col min="769" max="769" width="9.109375" style="5" customWidth="1"/>
    <col min="770" max="770" width="8.6640625" style="5" customWidth="1"/>
    <col min="771" max="771" width="9.33203125" style="5" customWidth="1"/>
    <col min="772" max="772" width="9" style="5" customWidth="1"/>
    <col min="773" max="773" width="8.33203125" style="5" customWidth="1"/>
    <col min="774" max="774" width="9.5546875" style="5" customWidth="1"/>
    <col min="775" max="775" width="9.109375" style="5" customWidth="1"/>
    <col min="776" max="776" width="9.6640625" style="5" customWidth="1"/>
    <col min="777" max="778" width="9" style="5" customWidth="1"/>
    <col min="779" max="779" width="8.88671875" style="5" customWidth="1"/>
    <col min="780" max="780" width="10.44140625" style="5" customWidth="1"/>
    <col min="781" max="781" width="9.5546875" style="5" customWidth="1"/>
    <col min="782" max="782" width="9.109375" style="5" customWidth="1"/>
    <col min="783" max="783" width="9.5546875" style="5" customWidth="1"/>
    <col min="784" max="784" width="9.109375" style="5"/>
    <col min="785" max="785" width="9.6640625" style="5" customWidth="1"/>
    <col min="786" max="786" width="10" style="5" customWidth="1"/>
    <col min="787" max="787" width="8.109375" style="5" customWidth="1"/>
    <col min="788" max="1017" width="9.109375" style="5"/>
    <col min="1018" max="1018" width="29.88671875" style="5" customWidth="1"/>
    <col min="1019" max="1019" width="29.5546875" style="5" customWidth="1"/>
    <col min="1020" max="1020" width="15.109375" style="5" customWidth="1"/>
    <col min="1021" max="1021" width="18.88671875" style="5" customWidth="1"/>
    <col min="1022" max="1022" width="11.44140625" style="5" customWidth="1"/>
    <col min="1023" max="1023" width="9" style="5" customWidth="1"/>
    <col min="1024" max="1024" width="9.33203125" style="5" customWidth="1"/>
    <col min="1025" max="1025" width="9.109375" style="5" customWidth="1"/>
    <col min="1026" max="1026" width="8.6640625" style="5" customWidth="1"/>
    <col min="1027" max="1027" width="9.33203125" style="5" customWidth="1"/>
    <col min="1028" max="1028" width="9" style="5" customWidth="1"/>
    <col min="1029" max="1029" width="8.33203125" style="5" customWidth="1"/>
    <col min="1030" max="1030" width="9.5546875" style="5" customWidth="1"/>
    <col min="1031" max="1031" width="9.109375" style="5" customWidth="1"/>
    <col min="1032" max="1032" width="9.6640625" style="5" customWidth="1"/>
    <col min="1033" max="1034" width="9" style="5" customWidth="1"/>
    <col min="1035" max="1035" width="8.88671875" style="5" customWidth="1"/>
    <col min="1036" max="1036" width="10.44140625" style="5" customWidth="1"/>
    <col min="1037" max="1037" width="9.5546875" style="5" customWidth="1"/>
    <col min="1038" max="1038" width="9.109375" style="5" customWidth="1"/>
    <col min="1039" max="1039" width="9.5546875" style="5" customWidth="1"/>
    <col min="1040" max="1040" width="9.109375" style="5"/>
    <col min="1041" max="1041" width="9.6640625" style="5" customWidth="1"/>
    <col min="1042" max="1042" width="10" style="5" customWidth="1"/>
    <col min="1043" max="1043" width="8.109375" style="5" customWidth="1"/>
    <col min="1044" max="1273" width="9.109375" style="5"/>
    <col min="1274" max="1274" width="29.88671875" style="5" customWidth="1"/>
    <col min="1275" max="1275" width="29.5546875" style="5" customWidth="1"/>
    <col min="1276" max="1276" width="15.109375" style="5" customWidth="1"/>
    <col min="1277" max="1277" width="18.88671875" style="5" customWidth="1"/>
    <col min="1278" max="1278" width="11.44140625" style="5" customWidth="1"/>
    <col min="1279" max="1279" width="9" style="5" customWidth="1"/>
    <col min="1280" max="1280" width="9.33203125" style="5" customWidth="1"/>
    <col min="1281" max="1281" width="9.109375" style="5" customWidth="1"/>
    <col min="1282" max="1282" width="8.6640625" style="5" customWidth="1"/>
    <col min="1283" max="1283" width="9.33203125" style="5" customWidth="1"/>
    <col min="1284" max="1284" width="9" style="5" customWidth="1"/>
    <col min="1285" max="1285" width="8.33203125" style="5" customWidth="1"/>
    <col min="1286" max="1286" width="9.5546875" style="5" customWidth="1"/>
    <col min="1287" max="1287" width="9.109375" style="5" customWidth="1"/>
    <col min="1288" max="1288" width="9.6640625" style="5" customWidth="1"/>
    <col min="1289" max="1290" width="9" style="5" customWidth="1"/>
    <col min="1291" max="1291" width="8.88671875" style="5" customWidth="1"/>
    <col min="1292" max="1292" width="10.44140625" style="5" customWidth="1"/>
    <col min="1293" max="1293" width="9.5546875" style="5" customWidth="1"/>
    <col min="1294" max="1294" width="9.109375" style="5" customWidth="1"/>
    <col min="1295" max="1295" width="9.5546875" style="5" customWidth="1"/>
    <col min="1296" max="1296" width="9.109375" style="5"/>
    <col min="1297" max="1297" width="9.6640625" style="5" customWidth="1"/>
    <col min="1298" max="1298" width="10" style="5" customWidth="1"/>
    <col min="1299" max="1299" width="8.109375" style="5" customWidth="1"/>
    <col min="1300" max="1529" width="9.109375" style="5"/>
    <col min="1530" max="1530" width="29.88671875" style="5" customWidth="1"/>
    <col min="1531" max="1531" width="29.5546875" style="5" customWidth="1"/>
    <col min="1532" max="1532" width="15.109375" style="5" customWidth="1"/>
    <col min="1533" max="1533" width="18.88671875" style="5" customWidth="1"/>
    <col min="1534" max="1534" width="11.44140625" style="5" customWidth="1"/>
    <col min="1535" max="1535" width="9" style="5" customWidth="1"/>
    <col min="1536" max="1536" width="9.33203125" style="5" customWidth="1"/>
    <col min="1537" max="1537" width="9.109375" style="5" customWidth="1"/>
    <col min="1538" max="1538" width="8.6640625" style="5" customWidth="1"/>
    <col min="1539" max="1539" width="9.33203125" style="5" customWidth="1"/>
    <col min="1540" max="1540" width="9" style="5" customWidth="1"/>
    <col min="1541" max="1541" width="8.33203125" style="5" customWidth="1"/>
    <col min="1542" max="1542" width="9.5546875" style="5" customWidth="1"/>
    <col min="1543" max="1543" width="9.109375" style="5" customWidth="1"/>
    <col min="1544" max="1544" width="9.6640625" style="5" customWidth="1"/>
    <col min="1545" max="1546" width="9" style="5" customWidth="1"/>
    <col min="1547" max="1547" width="8.88671875" style="5" customWidth="1"/>
    <col min="1548" max="1548" width="10.44140625" style="5" customWidth="1"/>
    <col min="1549" max="1549" width="9.5546875" style="5" customWidth="1"/>
    <col min="1550" max="1550" width="9.109375" style="5" customWidth="1"/>
    <col min="1551" max="1551" width="9.5546875" style="5" customWidth="1"/>
    <col min="1552" max="1552" width="9.109375" style="5"/>
    <col min="1553" max="1553" width="9.6640625" style="5" customWidth="1"/>
    <col min="1554" max="1554" width="10" style="5" customWidth="1"/>
    <col min="1555" max="1555" width="8.109375" style="5" customWidth="1"/>
    <col min="1556" max="1785" width="9.109375" style="5"/>
    <col min="1786" max="1786" width="29.88671875" style="5" customWidth="1"/>
    <col min="1787" max="1787" width="29.5546875" style="5" customWidth="1"/>
    <col min="1788" max="1788" width="15.109375" style="5" customWidth="1"/>
    <col min="1789" max="1789" width="18.88671875" style="5" customWidth="1"/>
    <col min="1790" max="1790" width="11.44140625" style="5" customWidth="1"/>
    <col min="1791" max="1791" width="9" style="5" customWidth="1"/>
    <col min="1792" max="1792" width="9.33203125" style="5" customWidth="1"/>
    <col min="1793" max="1793" width="9.109375" style="5" customWidth="1"/>
    <col min="1794" max="1794" width="8.6640625" style="5" customWidth="1"/>
    <col min="1795" max="1795" width="9.33203125" style="5" customWidth="1"/>
    <col min="1796" max="1796" width="9" style="5" customWidth="1"/>
    <col min="1797" max="1797" width="8.33203125" style="5" customWidth="1"/>
    <col min="1798" max="1798" width="9.5546875" style="5" customWidth="1"/>
    <col min="1799" max="1799" width="9.109375" style="5" customWidth="1"/>
    <col min="1800" max="1800" width="9.6640625" style="5" customWidth="1"/>
    <col min="1801" max="1802" width="9" style="5" customWidth="1"/>
    <col min="1803" max="1803" width="8.88671875" style="5" customWidth="1"/>
    <col min="1804" max="1804" width="10.44140625" style="5" customWidth="1"/>
    <col min="1805" max="1805" width="9.5546875" style="5" customWidth="1"/>
    <col min="1806" max="1806" width="9.109375" style="5" customWidth="1"/>
    <col min="1807" max="1807" width="9.5546875" style="5" customWidth="1"/>
    <col min="1808" max="1808" width="9.109375" style="5"/>
    <col min="1809" max="1809" width="9.6640625" style="5" customWidth="1"/>
    <col min="1810" max="1810" width="10" style="5" customWidth="1"/>
    <col min="1811" max="1811" width="8.109375" style="5" customWidth="1"/>
    <col min="1812" max="2041" width="9.109375" style="5"/>
    <col min="2042" max="2042" width="29.88671875" style="5" customWidth="1"/>
    <col min="2043" max="2043" width="29.5546875" style="5" customWidth="1"/>
    <col min="2044" max="2044" width="15.109375" style="5" customWidth="1"/>
    <col min="2045" max="2045" width="18.88671875" style="5" customWidth="1"/>
    <col min="2046" max="2046" width="11.44140625" style="5" customWidth="1"/>
    <col min="2047" max="2047" width="9" style="5" customWidth="1"/>
    <col min="2048" max="2048" width="9.33203125" style="5" customWidth="1"/>
    <col min="2049" max="2049" width="9.109375" style="5" customWidth="1"/>
    <col min="2050" max="2050" width="8.6640625" style="5" customWidth="1"/>
    <col min="2051" max="2051" width="9.33203125" style="5" customWidth="1"/>
    <col min="2052" max="2052" width="9" style="5" customWidth="1"/>
    <col min="2053" max="2053" width="8.33203125" style="5" customWidth="1"/>
    <col min="2054" max="2054" width="9.5546875" style="5" customWidth="1"/>
    <col min="2055" max="2055" width="9.109375" style="5" customWidth="1"/>
    <col min="2056" max="2056" width="9.6640625" style="5" customWidth="1"/>
    <col min="2057" max="2058" width="9" style="5" customWidth="1"/>
    <col min="2059" max="2059" width="8.88671875" style="5" customWidth="1"/>
    <col min="2060" max="2060" width="10.44140625" style="5" customWidth="1"/>
    <col min="2061" max="2061" width="9.5546875" style="5" customWidth="1"/>
    <col min="2062" max="2062" width="9.109375" style="5" customWidth="1"/>
    <col min="2063" max="2063" width="9.5546875" style="5" customWidth="1"/>
    <col min="2064" max="2064" width="9.109375" style="5"/>
    <col min="2065" max="2065" width="9.6640625" style="5" customWidth="1"/>
    <col min="2066" max="2066" width="10" style="5" customWidth="1"/>
    <col min="2067" max="2067" width="8.109375" style="5" customWidth="1"/>
    <col min="2068" max="2297" width="9.109375" style="5"/>
    <col min="2298" max="2298" width="29.88671875" style="5" customWidth="1"/>
    <col min="2299" max="2299" width="29.5546875" style="5" customWidth="1"/>
    <col min="2300" max="2300" width="15.109375" style="5" customWidth="1"/>
    <col min="2301" max="2301" width="18.88671875" style="5" customWidth="1"/>
    <col min="2302" max="2302" width="11.44140625" style="5" customWidth="1"/>
    <col min="2303" max="2303" width="9" style="5" customWidth="1"/>
    <col min="2304" max="2304" width="9.33203125" style="5" customWidth="1"/>
    <col min="2305" max="2305" width="9.109375" style="5" customWidth="1"/>
    <col min="2306" max="2306" width="8.6640625" style="5" customWidth="1"/>
    <col min="2307" max="2307" width="9.33203125" style="5" customWidth="1"/>
    <col min="2308" max="2308" width="9" style="5" customWidth="1"/>
    <col min="2309" max="2309" width="8.33203125" style="5" customWidth="1"/>
    <col min="2310" max="2310" width="9.5546875" style="5" customWidth="1"/>
    <col min="2311" max="2311" width="9.109375" style="5" customWidth="1"/>
    <col min="2312" max="2312" width="9.6640625" style="5" customWidth="1"/>
    <col min="2313" max="2314" width="9" style="5" customWidth="1"/>
    <col min="2315" max="2315" width="8.88671875" style="5" customWidth="1"/>
    <col min="2316" max="2316" width="10.44140625" style="5" customWidth="1"/>
    <col min="2317" max="2317" width="9.5546875" style="5" customWidth="1"/>
    <col min="2318" max="2318" width="9.109375" style="5" customWidth="1"/>
    <col min="2319" max="2319" width="9.5546875" style="5" customWidth="1"/>
    <col min="2320" max="2320" width="9.109375" style="5"/>
    <col min="2321" max="2321" width="9.6640625" style="5" customWidth="1"/>
    <col min="2322" max="2322" width="10" style="5" customWidth="1"/>
    <col min="2323" max="2323" width="8.109375" style="5" customWidth="1"/>
    <col min="2324" max="2553" width="9.109375" style="5"/>
    <col min="2554" max="2554" width="29.88671875" style="5" customWidth="1"/>
    <col min="2555" max="2555" width="29.5546875" style="5" customWidth="1"/>
    <col min="2556" max="2556" width="15.109375" style="5" customWidth="1"/>
    <col min="2557" max="2557" width="18.88671875" style="5" customWidth="1"/>
    <col min="2558" max="2558" width="11.44140625" style="5" customWidth="1"/>
    <col min="2559" max="2559" width="9" style="5" customWidth="1"/>
    <col min="2560" max="2560" width="9.33203125" style="5" customWidth="1"/>
    <col min="2561" max="2561" width="9.109375" style="5" customWidth="1"/>
    <col min="2562" max="2562" width="8.6640625" style="5" customWidth="1"/>
    <col min="2563" max="2563" width="9.33203125" style="5" customWidth="1"/>
    <col min="2564" max="2564" width="9" style="5" customWidth="1"/>
    <col min="2565" max="2565" width="8.33203125" style="5" customWidth="1"/>
    <col min="2566" max="2566" width="9.5546875" style="5" customWidth="1"/>
    <col min="2567" max="2567" width="9.109375" style="5" customWidth="1"/>
    <col min="2568" max="2568" width="9.6640625" style="5" customWidth="1"/>
    <col min="2569" max="2570" width="9" style="5" customWidth="1"/>
    <col min="2571" max="2571" width="8.88671875" style="5" customWidth="1"/>
    <col min="2572" max="2572" width="10.44140625" style="5" customWidth="1"/>
    <col min="2573" max="2573" width="9.5546875" style="5" customWidth="1"/>
    <col min="2574" max="2574" width="9.109375" style="5" customWidth="1"/>
    <col min="2575" max="2575" width="9.5546875" style="5" customWidth="1"/>
    <col min="2576" max="2576" width="9.109375" style="5"/>
    <col min="2577" max="2577" width="9.6640625" style="5" customWidth="1"/>
    <col min="2578" max="2578" width="10" style="5" customWidth="1"/>
    <col min="2579" max="2579" width="8.109375" style="5" customWidth="1"/>
    <col min="2580" max="2809" width="9.109375" style="5"/>
    <col min="2810" max="2810" width="29.88671875" style="5" customWidth="1"/>
    <col min="2811" max="2811" width="29.5546875" style="5" customWidth="1"/>
    <col min="2812" max="2812" width="15.109375" style="5" customWidth="1"/>
    <col min="2813" max="2813" width="18.88671875" style="5" customWidth="1"/>
    <col min="2814" max="2814" width="11.44140625" style="5" customWidth="1"/>
    <col min="2815" max="2815" width="9" style="5" customWidth="1"/>
    <col min="2816" max="2816" width="9.33203125" style="5" customWidth="1"/>
    <col min="2817" max="2817" width="9.109375" style="5" customWidth="1"/>
    <col min="2818" max="2818" width="8.6640625" style="5" customWidth="1"/>
    <col min="2819" max="2819" width="9.33203125" style="5" customWidth="1"/>
    <col min="2820" max="2820" width="9" style="5" customWidth="1"/>
    <col min="2821" max="2821" width="8.33203125" style="5" customWidth="1"/>
    <col min="2822" max="2822" width="9.5546875" style="5" customWidth="1"/>
    <col min="2823" max="2823" width="9.109375" style="5" customWidth="1"/>
    <col min="2824" max="2824" width="9.6640625" style="5" customWidth="1"/>
    <col min="2825" max="2826" width="9" style="5" customWidth="1"/>
    <col min="2827" max="2827" width="8.88671875" style="5" customWidth="1"/>
    <col min="2828" max="2828" width="10.44140625" style="5" customWidth="1"/>
    <col min="2829" max="2829" width="9.5546875" style="5" customWidth="1"/>
    <col min="2830" max="2830" width="9.109375" style="5" customWidth="1"/>
    <col min="2831" max="2831" width="9.5546875" style="5" customWidth="1"/>
    <col min="2832" max="2832" width="9.109375" style="5"/>
    <col min="2833" max="2833" width="9.6640625" style="5" customWidth="1"/>
    <col min="2834" max="2834" width="10" style="5" customWidth="1"/>
    <col min="2835" max="2835" width="8.109375" style="5" customWidth="1"/>
    <col min="2836" max="3065" width="9.109375" style="5"/>
    <col min="3066" max="3066" width="29.88671875" style="5" customWidth="1"/>
    <col min="3067" max="3067" width="29.5546875" style="5" customWidth="1"/>
    <col min="3068" max="3068" width="15.109375" style="5" customWidth="1"/>
    <col min="3069" max="3069" width="18.88671875" style="5" customWidth="1"/>
    <col min="3070" max="3070" width="11.44140625" style="5" customWidth="1"/>
    <col min="3071" max="3071" width="9" style="5" customWidth="1"/>
    <col min="3072" max="3072" width="9.33203125" style="5" customWidth="1"/>
    <col min="3073" max="3073" width="9.109375" style="5" customWidth="1"/>
    <col min="3074" max="3074" width="8.6640625" style="5" customWidth="1"/>
    <col min="3075" max="3075" width="9.33203125" style="5" customWidth="1"/>
    <col min="3076" max="3076" width="9" style="5" customWidth="1"/>
    <col min="3077" max="3077" width="8.33203125" style="5" customWidth="1"/>
    <col min="3078" max="3078" width="9.5546875" style="5" customWidth="1"/>
    <col min="3079" max="3079" width="9.109375" style="5" customWidth="1"/>
    <col min="3080" max="3080" width="9.6640625" style="5" customWidth="1"/>
    <col min="3081" max="3082" width="9" style="5" customWidth="1"/>
    <col min="3083" max="3083" width="8.88671875" style="5" customWidth="1"/>
    <col min="3084" max="3084" width="10.44140625" style="5" customWidth="1"/>
    <col min="3085" max="3085" width="9.5546875" style="5" customWidth="1"/>
    <col min="3086" max="3086" width="9.109375" style="5" customWidth="1"/>
    <col min="3087" max="3087" width="9.5546875" style="5" customWidth="1"/>
    <col min="3088" max="3088" width="9.109375" style="5"/>
    <col min="3089" max="3089" width="9.6640625" style="5" customWidth="1"/>
    <col min="3090" max="3090" width="10" style="5" customWidth="1"/>
    <col min="3091" max="3091" width="8.109375" style="5" customWidth="1"/>
    <col min="3092" max="3321" width="9.109375" style="5"/>
    <col min="3322" max="3322" width="29.88671875" style="5" customWidth="1"/>
    <col min="3323" max="3323" width="29.5546875" style="5" customWidth="1"/>
    <col min="3324" max="3324" width="15.109375" style="5" customWidth="1"/>
    <col min="3325" max="3325" width="18.88671875" style="5" customWidth="1"/>
    <col min="3326" max="3326" width="11.44140625" style="5" customWidth="1"/>
    <col min="3327" max="3327" width="9" style="5" customWidth="1"/>
    <col min="3328" max="3328" width="9.33203125" style="5" customWidth="1"/>
    <col min="3329" max="3329" width="9.109375" style="5" customWidth="1"/>
    <col min="3330" max="3330" width="8.6640625" style="5" customWidth="1"/>
    <col min="3331" max="3331" width="9.33203125" style="5" customWidth="1"/>
    <col min="3332" max="3332" width="9" style="5" customWidth="1"/>
    <col min="3333" max="3333" width="8.33203125" style="5" customWidth="1"/>
    <col min="3334" max="3334" width="9.5546875" style="5" customWidth="1"/>
    <col min="3335" max="3335" width="9.109375" style="5" customWidth="1"/>
    <col min="3336" max="3336" width="9.6640625" style="5" customWidth="1"/>
    <col min="3337" max="3338" width="9" style="5" customWidth="1"/>
    <col min="3339" max="3339" width="8.88671875" style="5" customWidth="1"/>
    <col min="3340" max="3340" width="10.44140625" style="5" customWidth="1"/>
    <col min="3341" max="3341" width="9.5546875" style="5" customWidth="1"/>
    <col min="3342" max="3342" width="9.109375" style="5" customWidth="1"/>
    <col min="3343" max="3343" width="9.5546875" style="5" customWidth="1"/>
    <col min="3344" max="3344" width="9.109375" style="5"/>
    <col min="3345" max="3345" width="9.6640625" style="5" customWidth="1"/>
    <col min="3346" max="3346" width="10" style="5" customWidth="1"/>
    <col min="3347" max="3347" width="8.109375" style="5" customWidth="1"/>
    <col min="3348" max="3577" width="9.109375" style="5"/>
    <col min="3578" max="3578" width="29.88671875" style="5" customWidth="1"/>
    <col min="3579" max="3579" width="29.5546875" style="5" customWidth="1"/>
    <col min="3580" max="3580" width="15.109375" style="5" customWidth="1"/>
    <col min="3581" max="3581" width="18.88671875" style="5" customWidth="1"/>
    <col min="3582" max="3582" width="11.44140625" style="5" customWidth="1"/>
    <col min="3583" max="3583" width="9" style="5" customWidth="1"/>
    <col min="3584" max="3584" width="9.33203125" style="5" customWidth="1"/>
    <col min="3585" max="3585" width="9.109375" style="5" customWidth="1"/>
    <col min="3586" max="3586" width="8.6640625" style="5" customWidth="1"/>
    <col min="3587" max="3587" width="9.33203125" style="5" customWidth="1"/>
    <col min="3588" max="3588" width="9" style="5" customWidth="1"/>
    <col min="3589" max="3589" width="8.33203125" style="5" customWidth="1"/>
    <col min="3590" max="3590" width="9.5546875" style="5" customWidth="1"/>
    <col min="3591" max="3591" width="9.109375" style="5" customWidth="1"/>
    <col min="3592" max="3592" width="9.6640625" style="5" customWidth="1"/>
    <col min="3593" max="3594" width="9" style="5" customWidth="1"/>
    <col min="3595" max="3595" width="8.88671875" style="5" customWidth="1"/>
    <col min="3596" max="3596" width="10.44140625" style="5" customWidth="1"/>
    <col min="3597" max="3597" width="9.5546875" style="5" customWidth="1"/>
    <col min="3598" max="3598" width="9.109375" style="5" customWidth="1"/>
    <col min="3599" max="3599" width="9.5546875" style="5" customWidth="1"/>
    <col min="3600" max="3600" width="9.109375" style="5"/>
    <col min="3601" max="3601" width="9.6640625" style="5" customWidth="1"/>
    <col min="3602" max="3602" width="10" style="5" customWidth="1"/>
    <col min="3603" max="3603" width="8.109375" style="5" customWidth="1"/>
    <col min="3604" max="3833" width="9.109375" style="5"/>
    <col min="3834" max="3834" width="29.88671875" style="5" customWidth="1"/>
    <col min="3835" max="3835" width="29.5546875" style="5" customWidth="1"/>
    <col min="3836" max="3836" width="15.109375" style="5" customWidth="1"/>
    <col min="3837" max="3837" width="18.88671875" style="5" customWidth="1"/>
    <col min="3838" max="3838" width="11.44140625" style="5" customWidth="1"/>
    <col min="3839" max="3839" width="9" style="5" customWidth="1"/>
    <col min="3840" max="3840" width="9.33203125" style="5" customWidth="1"/>
    <col min="3841" max="3841" width="9.109375" style="5" customWidth="1"/>
    <col min="3842" max="3842" width="8.6640625" style="5" customWidth="1"/>
    <col min="3843" max="3843" width="9.33203125" style="5" customWidth="1"/>
    <col min="3844" max="3844" width="9" style="5" customWidth="1"/>
    <col min="3845" max="3845" width="8.33203125" style="5" customWidth="1"/>
    <col min="3846" max="3846" width="9.5546875" style="5" customWidth="1"/>
    <col min="3847" max="3847" width="9.109375" style="5" customWidth="1"/>
    <col min="3848" max="3848" width="9.6640625" style="5" customWidth="1"/>
    <col min="3849" max="3850" width="9" style="5" customWidth="1"/>
    <col min="3851" max="3851" width="8.88671875" style="5" customWidth="1"/>
    <col min="3852" max="3852" width="10.44140625" style="5" customWidth="1"/>
    <col min="3853" max="3853" width="9.5546875" style="5" customWidth="1"/>
    <col min="3854" max="3854" width="9.109375" style="5" customWidth="1"/>
    <col min="3855" max="3855" width="9.5546875" style="5" customWidth="1"/>
    <col min="3856" max="3856" width="9.109375" style="5"/>
    <col min="3857" max="3857" width="9.6640625" style="5" customWidth="1"/>
    <col min="3858" max="3858" width="10" style="5" customWidth="1"/>
    <col min="3859" max="3859" width="8.109375" style="5" customWidth="1"/>
    <col min="3860" max="4089" width="9.109375" style="5"/>
    <col min="4090" max="4090" width="29.88671875" style="5" customWidth="1"/>
    <col min="4091" max="4091" width="29.5546875" style="5" customWidth="1"/>
    <col min="4092" max="4092" width="15.109375" style="5" customWidth="1"/>
    <col min="4093" max="4093" width="18.88671875" style="5" customWidth="1"/>
    <col min="4094" max="4094" width="11.44140625" style="5" customWidth="1"/>
    <col min="4095" max="4095" width="9" style="5" customWidth="1"/>
    <col min="4096" max="4096" width="9.33203125" style="5" customWidth="1"/>
    <col min="4097" max="4097" width="9.109375" style="5" customWidth="1"/>
    <col min="4098" max="4098" width="8.6640625" style="5" customWidth="1"/>
    <col min="4099" max="4099" width="9.33203125" style="5" customWidth="1"/>
    <col min="4100" max="4100" width="9" style="5" customWidth="1"/>
    <col min="4101" max="4101" width="8.33203125" style="5" customWidth="1"/>
    <col min="4102" max="4102" width="9.5546875" style="5" customWidth="1"/>
    <col min="4103" max="4103" width="9.109375" style="5" customWidth="1"/>
    <col min="4104" max="4104" width="9.6640625" style="5" customWidth="1"/>
    <col min="4105" max="4106" width="9" style="5" customWidth="1"/>
    <col min="4107" max="4107" width="8.88671875" style="5" customWidth="1"/>
    <col min="4108" max="4108" width="10.44140625" style="5" customWidth="1"/>
    <col min="4109" max="4109" width="9.5546875" style="5" customWidth="1"/>
    <col min="4110" max="4110" width="9.109375" style="5" customWidth="1"/>
    <col min="4111" max="4111" width="9.5546875" style="5" customWidth="1"/>
    <col min="4112" max="4112" width="9.109375" style="5"/>
    <col min="4113" max="4113" width="9.6640625" style="5" customWidth="1"/>
    <col min="4114" max="4114" width="10" style="5" customWidth="1"/>
    <col min="4115" max="4115" width="8.109375" style="5" customWidth="1"/>
    <col min="4116" max="4345" width="9.109375" style="5"/>
    <col min="4346" max="4346" width="29.88671875" style="5" customWidth="1"/>
    <col min="4347" max="4347" width="29.5546875" style="5" customWidth="1"/>
    <col min="4348" max="4348" width="15.109375" style="5" customWidth="1"/>
    <col min="4349" max="4349" width="18.88671875" style="5" customWidth="1"/>
    <col min="4350" max="4350" width="11.44140625" style="5" customWidth="1"/>
    <col min="4351" max="4351" width="9" style="5" customWidth="1"/>
    <col min="4352" max="4352" width="9.33203125" style="5" customWidth="1"/>
    <col min="4353" max="4353" width="9.109375" style="5" customWidth="1"/>
    <col min="4354" max="4354" width="8.6640625" style="5" customWidth="1"/>
    <col min="4355" max="4355" width="9.33203125" style="5" customWidth="1"/>
    <col min="4356" max="4356" width="9" style="5" customWidth="1"/>
    <col min="4357" max="4357" width="8.33203125" style="5" customWidth="1"/>
    <col min="4358" max="4358" width="9.5546875" style="5" customWidth="1"/>
    <col min="4359" max="4359" width="9.109375" style="5" customWidth="1"/>
    <col min="4360" max="4360" width="9.6640625" style="5" customWidth="1"/>
    <col min="4361" max="4362" width="9" style="5" customWidth="1"/>
    <col min="4363" max="4363" width="8.88671875" style="5" customWidth="1"/>
    <col min="4364" max="4364" width="10.44140625" style="5" customWidth="1"/>
    <col min="4365" max="4365" width="9.5546875" style="5" customWidth="1"/>
    <col min="4366" max="4366" width="9.109375" style="5" customWidth="1"/>
    <col min="4367" max="4367" width="9.5546875" style="5" customWidth="1"/>
    <col min="4368" max="4368" width="9.109375" style="5"/>
    <col min="4369" max="4369" width="9.6640625" style="5" customWidth="1"/>
    <col min="4370" max="4370" width="10" style="5" customWidth="1"/>
    <col min="4371" max="4371" width="8.109375" style="5" customWidth="1"/>
    <col min="4372" max="4601" width="9.109375" style="5"/>
    <col min="4602" max="4602" width="29.88671875" style="5" customWidth="1"/>
    <col min="4603" max="4603" width="29.5546875" style="5" customWidth="1"/>
    <col min="4604" max="4604" width="15.109375" style="5" customWidth="1"/>
    <col min="4605" max="4605" width="18.88671875" style="5" customWidth="1"/>
    <col min="4606" max="4606" width="11.44140625" style="5" customWidth="1"/>
    <col min="4607" max="4607" width="9" style="5" customWidth="1"/>
    <col min="4608" max="4608" width="9.33203125" style="5" customWidth="1"/>
    <col min="4609" max="4609" width="9.109375" style="5" customWidth="1"/>
    <col min="4610" max="4610" width="8.6640625" style="5" customWidth="1"/>
    <col min="4611" max="4611" width="9.33203125" style="5" customWidth="1"/>
    <col min="4612" max="4612" width="9" style="5" customWidth="1"/>
    <col min="4613" max="4613" width="8.33203125" style="5" customWidth="1"/>
    <col min="4614" max="4614" width="9.5546875" style="5" customWidth="1"/>
    <col min="4615" max="4615" width="9.109375" style="5" customWidth="1"/>
    <col min="4616" max="4616" width="9.6640625" style="5" customWidth="1"/>
    <col min="4617" max="4618" width="9" style="5" customWidth="1"/>
    <col min="4619" max="4619" width="8.88671875" style="5" customWidth="1"/>
    <col min="4620" max="4620" width="10.44140625" style="5" customWidth="1"/>
    <col min="4621" max="4621" width="9.5546875" style="5" customWidth="1"/>
    <col min="4622" max="4622" width="9.109375" style="5" customWidth="1"/>
    <col min="4623" max="4623" width="9.5546875" style="5" customWidth="1"/>
    <col min="4624" max="4624" width="9.109375" style="5"/>
    <col min="4625" max="4625" width="9.6640625" style="5" customWidth="1"/>
    <col min="4626" max="4626" width="10" style="5" customWidth="1"/>
    <col min="4627" max="4627" width="8.109375" style="5" customWidth="1"/>
    <col min="4628" max="4857" width="9.109375" style="5"/>
    <col min="4858" max="4858" width="29.88671875" style="5" customWidth="1"/>
    <col min="4859" max="4859" width="29.5546875" style="5" customWidth="1"/>
    <col min="4860" max="4860" width="15.109375" style="5" customWidth="1"/>
    <col min="4861" max="4861" width="18.88671875" style="5" customWidth="1"/>
    <col min="4862" max="4862" width="11.44140625" style="5" customWidth="1"/>
    <col min="4863" max="4863" width="9" style="5" customWidth="1"/>
    <col min="4864" max="4864" width="9.33203125" style="5" customWidth="1"/>
    <col min="4865" max="4865" width="9.109375" style="5" customWidth="1"/>
    <col min="4866" max="4866" width="8.6640625" style="5" customWidth="1"/>
    <col min="4867" max="4867" width="9.33203125" style="5" customWidth="1"/>
    <col min="4868" max="4868" width="9" style="5" customWidth="1"/>
    <col min="4869" max="4869" width="8.33203125" style="5" customWidth="1"/>
    <col min="4870" max="4870" width="9.5546875" style="5" customWidth="1"/>
    <col min="4871" max="4871" width="9.109375" style="5" customWidth="1"/>
    <col min="4872" max="4872" width="9.6640625" style="5" customWidth="1"/>
    <col min="4873" max="4874" width="9" style="5" customWidth="1"/>
    <col min="4875" max="4875" width="8.88671875" style="5" customWidth="1"/>
    <col min="4876" max="4876" width="10.44140625" style="5" customWidth="1"/>
    <col min="4877" max="4877" width="9.5546875" style="5" customWidth="1"/>
    <col min="4878" max="4878" width="9.109375" style="5" customWidth="1"/>
    <col min="4879" max="4879" width="9.5546875" style="5" customWidth="1"/>
    <col min="4880" max="4880" width="9.109375" style="5"/>
    <col min="4881" max="4881" width="9.6640625" style="5" customWidth="1"/>
    <col min="4882" max="4882" width="10" style="5" customWidth="1"/>
    <col min="4883" max="4883" width="8.109375" style="5" customWidth="1"/>
    <col min="4884" max="5113" width="9.109375" style="5"/>
    <col min="5114" max="5114" width="29.88671875" style="5" customWidth="1"/>
    <col min="5115" max="5115" width="29.5546875" style="5" customWidth="1"/>
    <col min="5116" max="5116" width="15.109375" style="5" customWidth="1"/>
    <col min="5117" max="5117" width="18.88671875" style="5" customWidth="1"/>
    <col min="5118" max="5118" width="11.44140625" style="5" customWidth="1"/>
    <col min="5119" max="5119" width="9" style="5" customWidth="1"/>
    <col min="5120" max="5120" width="9.33203125" style="5" customWidth="1"/>
    <col min="5121" max="5121" width="9.109375" style="5" customWidth="1"/>
    <col min="5122" max="5122" width="8.6640625" style="5" customWidth="1"/>
    <col min="5123" max="5123" width="9.33203125" style="5" customWidth="1"/>
    <col min="5124" max="5124" width="9" style="5" customWidth="1"/>
    <col min="5125" max="5125" width="8.33203125" style="5" customWidth="1"/>
    <col min="5126" max="5126" width="9.5546875" style="5" customWidth="1"/>
    <col min="5127" max="5127" width="9.109375" style="5" customWidth="1"/>
    <col min="5128" max="5128" width="9.6640625" style="5" customWidth="1"/>
    <col min="5129" max="5130" width="9" style="5" customWidth="1"/>
    <col min="5131" max="5131" width="8.88671875" style="5" customWidth="1"/>
    <col min="5132" max="5132" width="10.44140625" style="5" customWidth="1"/>
    <col min="5133" max="5133" width="9.5546875" style="5" customWidth="1"/>
    <col min="5134" max="5134" width="9.109375" style="5" customWidth="1"/>
    <col min="5135" max="5135" width="9.5546875" style="5" customWidth="1"/>
    <col min="5136" max="5136" width="9.109375" style="5"/>
    <col min="5137" max="5137" width="9.6640625" style="5" customWidth="1"/>
    <col min="5138" max="5138" width="10" style="5" customWidth="1"/>
    <col min="5139" max="5139" width="8.109375" style="5" customWidth="1"/>
    <col min="5140" max="5369" width="9.109375" style="5"/>
    <col min="5370" max="5370" width="29.88671875" style="5" customWidth="1"/>
    <col min="5371" max="5371" width="29.5546875" style="5" customWidth="1"/>
    <col min="5372" max="5372" width="15.109375" style="5" customWidth="1"/>
    <col min="5373" max="5373" width="18.88671875" style="5" customWidth="1"/>
    <col min="5374" max="5374" width="11.44140625" style="5" customWidth="1"/>
    <col min="5375" max="5375" width="9" style="5" customWidth="1"/>
    <col min="5376" max="5376" width="9.33203125" style="5" customWidth="1"/>
    <col min="5377" max="5377" width="9.109375" style="5" customWidth="1"/>
    <col min="5378" max="5378" width="8.6640625" style="5" customWidth="1"/>
    <col min="5379" max="5379" width="9.33203125" style="5" customWidth="1"/>
    <col min="5380" max="5380" width="9" style="5" customWidth="1"/>
    <col min="5381" max="5381" width="8.33203125" style="5" customWidth="1"/>
    <col min="5382" max="5382" width="9.5546875" style="5" customWidth="1"/>
    <col min="5383" max="5383" width="9.109375" style="5" customWidth="1"/>
    <col min="5384" max="5384" width="9.6640625" style="5" customWidth="1"/>
    <col min="5385" max="5386" width="9" style="5" customWidth="1"/>
    <col min="5387" max="5387" width="8.88671875" style="5" customWidth="1"/>
    <col min="5388" max="5388" width="10.44140625" style="5" customWidth="1"/>
    <col min="5389" max="5389" width="9.5546875" style="5" customWidth="1"/>
    <col min="5390" max="5390" width="9.109375" style="5" customWidth="1"/>
    <col min="5391" max="5391" width="9.5546875" style="5" customWidth="1"/>
    <col min="5392" max="5392" width="9.109375" style="5"/>
    <col min="5393" max="5393" width="9.6640625" style="5" customWidth="1"/>
    <col min="5394" max="5394" width="10" style="5" customWidth="1"/>
    <col min="5395" max="5395" width="8.109375" style="5" customWidth="1"/>
    <col min="5396" max="5625" width="9.109375" style="5"/>
    <col min="5626" max="5626" width="29.88671875" style="5" customWidth="1"/>
    <col min="5627" max="5627" width="29.5546875" style="5" customWidth="1"/>
    <col min="5628" max="5628" width="15.109375" style="5" customWidth="1"/>
    <col min="5629" max="5629" width="18.88671875" style="5" customWidth="1"/>
    <col min="5630" max="5630" width="11.44140625" style="5" customWidth="1"/>
    <col min="5631" max="5631" width="9" style="5" customWidth="1"/>
    <col min="5632" max="5632" width="9.33203125" style="5" customWidth="1"/>
    <col min="5633" max="5633" width="9.109375" style="5" customWidth="1"/>
    <col min="5634" max="5634" width="8.6640625" style="5" customWidth="1"/>
    <col min="5635" max="5635" width="9.33203125" style="5" customWidth="1"/>
    <col min="5636" max="5636" width="9" style="5" customWidth="1"/>
    <col min="5637" max="5637" width="8.33203125" style="5" customWidth="1"/>
    <col min="5638" max="5638" width="9.5546875" style="5" customWidth="1"/>
    <col min="5639" max="5639" width="9.109375" style="5" customWidth="1"/>
    <col min="5640" max="5640" width="9.6640625" style="5" customWidth="1"/>
    <col min="5641" max="5642" width="9" style="5" customWidth="1"/>
    <col min="5643" max="5643" width="8.88671875" style="5" customWidth="1"/>
    <col min="5644" max="5644" width="10.44140625" style="5" customWidth="1"/>
    <col min="5645" max="5645" width="9.5546875" style="5" customWidth="1"/>
    <col min="5646" max="5646" width="9.109375" style="5" customWidth="1"/>
    <col min="5647" max="5647" width="9.5546875" style="5" customWidth="1"/>
    <col min="5648" max="5648" width="9.109375" style="5"/>
    <col min="5649" max="5649" width="9.6640625" style="5" customWidth="1"/>
    <col min="5650" max="5650" width="10" style="5" customWidth="1"/>
    <col min="5651" max="5651" width="8.109375" style="5" customWidth="1"/>
    <col min="5652" max="5881" width="9.109375" style="5"/>
    <col min="5882" max="5882" width="29.88671875" style="5" customWidth="1"/>
    <col min="5883" max="5883" width="29.5546875" style="5" customWidth="1"/>
    <col min="5884" max="5884" width="15.109375" style="5" customWidth="1"/>
    <col min="5885" max="5885" width="18.88671875" style="5" customWidth="1"/>
    <col min="5886" max="5886" width="11.44140625" style="5" customWidth="1"/>
    <col min="5887" max="5887" width="9" style="5" customWidth="1"/>
    <col min="5888" max="5888" width="9.33203125" style="5" customWidth="1"/>
    <col min="5889" max="5889" width="9.109375" style="5" customWidth="1"/>
    <col min="5890" max="5890" width="8.6640625" style="5" customWidth="1"/>
    <col min="5891" max="5891" width="9.33203125" style="5" customWidth="1"/>
    <col min="5892" max="5892" width="9" style="5" customWidth="1"/>
    <col min="5893" max="5893" width="8.33203125" style="5" customWidth="1"/>
    <col min="5894" max="5894" width="9.5546875" style="5" customWidth="1"/>
    <col min="5895" max="5895" width="9.109375" style="5" customWidth="1"/>
    <col min="5896" max="5896" width="9.6640625" style="5" customWidth="1"/>
    <col min="5897" max="5898" width="9" style="5" customWidth="1"/>
    <col min="5899" max="5899" width="8.88671875" style="5" customWidth="1"/>
    <col min="5900" max="5900" width="10.44140625" style="5" customWidth="1"/>
    <col min="5901" max="5901" width="9.5546875" style="5" customWidth="1"/>
    <col min="5902" max="5902" width="9.109375" style="5" customWidth="1"/>
    <col min="5903" max="5903" width="9.5546875" style="5" customWidth="1"/>
    <col min="5904" max="5904" width="9.109375" style="5"/>
    <col min="5905" max="5905" width="9.6640625" style="5" customWidth="1"/>
    <col min="5906" max="5906" width="10" style="5" customWidth="1"/>
    <col min="5907" max="5907" width="8.109375" style="5" customWidth="1"/>
    <col min="5908" max="6137" width="9.109375" style="5"/>
    <col min="6138" max="6138" width="29.88671875" style="5" customWidth="1"/>
    <col min="6139" max="6139" width="29.5546875" style="5" customWidth="1"/>
    <col min="6140" max="6140" width="15.109375" style="5" customWidth="1"/>
    <col min="6141" max="6141" width="18.88671875" style="5" customWidth="1"/>
    <col min="6142" max="6142" width="11.44140625" style="5" customWidth="1"/>
    <col min="6143" max="6143" width="9" style="5" customWidth="1"/>
    <col min="6144" max="6144" width="9.33203125" style="5" customWidth="1"/>
    <col min="6145" max="6145" width="9.109375" style="5" customWidth="1"/>
    <col min="6146" max="6146" width="8.6640625" style="5" customWidth="1"/>
    <col min="6147" max="6147" width="9.33203125" style="5" customWidth="1"/>
    <col min="6148" max="6148" width="9" style="5" customWidth="1"/>
    <col min="6149" max="6149" width="8.33203125" style="5" customWidth="1"/>
    <col min="6150" max="6150" width="9.5546875" style="5" customWidth="1"/>
    <col min="6151" max="6151" width="9.109375" style="5" customWidth="1"/>
    <col min="6152" max="6152" width="9.6640625" style="5" customWidth="1"/>
    <col min="6153" max="6154" width="9" style="5" customWidth="1"/>
    <col min="6155" max="6155" width="8.88671875" style="5" customWidth="1"/>
    <col min="6156" max="6156" width="10.44140625" style="5" customWidth="1"/>
    <col min="6157" max="6157" width="9.5546875" style="5" customWidth="1"/>
    <col min="6158" max="6158" width="9.109375" style="5" customWidth="1"/>
    <col min="6159" max="6159" width="9.5546875" style="5" customWidth="1"/>
    <col min="6160" max="6160" width="9.109375" style="5"/>
    <col min="6161" max="6161" width="9.6640625" style="5" customWidth="1"/>
    <col min="6162" max="6162" width="10" style="5" customWidth="1"/>
    <col min="6163" max="6163" width="8.109375" style="5" customWidth="1"/>
    <col min="6164" max="6393" width="9.109375" style="5"/>
    <col min="6394" max="6394" width="29.88671875" style="5" customWidth="1"/>
    <col min="6395" max="6395" width="29.5546875" style="5" customWidth="1"/>
    <col min="6396" max="6396" width="15.109375" style="5" customWidth="1"/>
    <col min="6397" max="6397" width="18.88671875" style="5" customWidth="1"/>
    <col min="6398" max="6398" width="11.44140625" style="5" customWidth="1"/>
    <col min="6399" max="6399" width="9" style="5" customWidth="1"/>
    <col min="6400" max="6400" width="9.33203125" style="5" customWidth="1"/>
    <col min="6401" max="6401" width="9.109375" style="5" customWidth="1"/>
    <col min="6402" max="6402" width="8.6640625" style="5" customWidth="1"/>
    <col min="6403" max="6403" width="9.33203125" style="5" customWidth="1"/>
    <col min="6404" max="6404" width="9" style="5" customWidth="1"/>
    <col min="6405" max="6405" width="8.33203125" style="5" customWidth="1"/>
    <col min="6406" max="6406" width="9.5546875" style="5" customWidth="1"/>
    <col min="6407" max="6407" width="9.109375" style="5" customWidth="1"/>
    <col min="6408" max="6408" width="9.6640625" style="5" customWidth="1"/>
    <col min="6409" max="6410" width="9" style="5" customWidth="1"/>
    <col min="6411" max="6411" width="8.88671875" style="5" customWidth="1"/>
    <col min="6412" max="6412" width="10.44140625" style="5" customWidth="1"/>
    <col min="6413" max="6413" width="9.5546875" style="5" customWidth="1"/>
    <col min="6414" max="6414" width="9.109375" style="5" customWidth="1"/>
    <col min="6415" max="6415" width="9.5546875" style="5" customWidth="1"/>
    <col min="6416" max="6416" width="9.109375" style="5"/>
    <col min="6417" max="6417" width="9.6640625" style="5" customWidth="1"/>
    <col min="6418" max="6418" width="10" style="5" customWidth="1"/>
    <col min="6419" max="6419" width="8.109375" style="5" customWidth="1"/>
    <col min="6420" max="6649" width="9.109375" style="5"/>
    <col min="6650" max="6650" width="29.88671875" style="5" customWidth="1"/>
    <col min="6651" max="6651" width="29.5546875" style="5" customWidth="1"/>
    <col min="6652" max="6652" width="15.109375" style="5" customWidth="1"/>
    <col min="6653" max="6653" width="18.88671875" style="5" customWidth="1"/>
    <col min="6654" max="6654" width="11.44140625" style="5" customWidth="1"/>
    <col min="6655" max="6655" width="9" style="5" customWidth="1"/>
    <col min="6656" max="6656" width="9.33203125" style="5" customWidth="1"/>
    <col min="6657" max="6657" width="9.109375" style="5" customWidth="1"/>
    <col min="6658" max="6658" width="8.6640625" style="5" customWidth="1"/>
    <col min="6659" max="6659" width="9.33203125" style="5" customWidth="1"/>
    <col min="6660" max="6660" width="9" style="5" customWidth="1"/>
    <col min="6661" max="6661" width="8.33203125" style="5" customWidth="1"/>
    <col min="6662" max="6662" width="9.5546875" style="5" customWidth="1"/>
    <col min="6663" max="6663" width="9.109375" style="5" customWidth="1"/>
    <col min="6664" max="6664" width="9.6640625" style="5" customWidth="1"/>
    <col min="6665" max="6666" width="9" style="5" customWidth="1"/>
    <col min="6667" max="6667" width="8.88671875" style="5" customWidth="1"/>
    <col min="6668" max="6668" width="10.44140625" style="5" customWidth="1"/>
    <col min="6669" max="6669" width="9.5546875" style="5" customWidth="1"/>
    <col min="6670" max="6670" width="9.109375" style="5" customWidth="1"/>
    <col min="6671" max="6671" width="9.5546875" style="5" customWidth="1"/>
    <col min="6672" max="6672" width="9.109375" style="5"/>
    <col min="6673" max="6673" width="9.6640625" style="5" customWidth="1"/>
    <col min="6674" max="6674" width="10" style="5" customWidth="1"/>
    <col min="6675" max="6675" width="8.109375" style="5" customWidth="1"/>
    <col min="6676" max="6905" width="9.109375" style="5"/>
    <col min="6906" max="6906" width="29.88671875" style="5" customWidth="1"/>
    <col min="6907" max="6907" width="29.5546875" style="5" customWidth="1"/>
    <col min="6908" max="6908" width="15.109375" style="5" customWidth="1"/>
    <col min="6909" max="6909" width="18.88671875" style="5" customWidth="1"/>
    <col min="6910" max="6910" width="11.44140625" style="5" customWidth="1"/>
    <col min="6911" max="6911" width="9" style="5" customWidth="1"/>
    <col min="6912" max="6912" width="9.33203125" style="5" customWidth="1"/>
    <col min="6913" max="6913" width="9.109375" style="5" customWidth="1"/>
    <col min="6914" max="6914" width="8.6640625" style="5" customWidth="1"/>
    <col min="6915" max="6915" width="9.33203125" style="5" customWidth="1"/>
    <col min="6916" max="6916" width="9" style="5" customWidth="1"/>
    <col min="6917" max="6917" width="8.33203125" style="5" customWidth="1"/>
    <col min="6918" max="6918" width="9.5546875" style="5" customWidth="1"/>
    <col min="6919" max="6919" width="9.109375" style="5" customWidth="1"/>
    <col min="6920" max="6920" width="9.6640625" style="5" customWidth="1"/>
    <col min="6921" max="6922" width="9" style="5" customWidth="1"/>
    <col min="6923" max="6923" width="8.88671875" style="5" customWidth="1"/>
    <col min="6924" max="6924" width="10.44140625" style="5" customWidth="1"/>
    <col min="6925" max="6925" width="9.5546875" style="5" customWidth="1"/>
    <col min="6926" max="6926" width="9.109375" style="5" customWidth="1"/>
    <col min="6927" max="6927" width="9.5546875" style="5" customWidth="1"/>
    <col min="6928" max="6928" width="9.109375" style="5"/>
    <col min="6929" max="6929" width="9.6640625" style="5" customWidth="1"/>
    <col min="6930" max="6930" width="10" style="5" customWidth="1"/>
    <col min="6931" max="6931" width="8.109375" style="5" customWidth="1"/>
    <col min="6932" max="7161" width="9.109375" style="5"/>
    <col min="7162" max="7162" width="29.88671875" style="5" customWidth="1"/>
    <col min="7163" max="7163" width="29.5546875" style="5" customWidth="1"/>
    <col min="7164" max="7164" width="15.109375" style="5" customWidth="1"/>
    <col min="7165" max="7165" width="18.88671875" style="5" customWidth="1"/>
    <col min="7166" max="7166" width="11.44140625" style="5" customWidth="1"/>
    <col min="7167" max="7167" width="9" style="5" customWidth="1"/>
    <col min="7168" max="7168" width="9.33203125" style="5" customWidth="1"/>
    <col min="7169" max="7169" width="9.109375" style="5" customWidth="1"/>
    <col min="7170" max="7170" width="8.6640625" style="5" customWidth="1"/>
    <col min="7171" max="7171" width="9.33203125" style="5" customWidth="1"/>
    <col min="7172" max="7172" width="9" style="5" customWidth="1"/>
    <col min="7173" max="7173" width="8.33203125" style="5" customWidth="1"/>
    <col min="7174" max="7174" width="9.5546875" style="5" customWidth="1"/>
    <col min="7175" max="7175" width="9.109375" style="5" customWidth="1"/>
    <col min="7176" max="7176" width="9.6640625" style="5" customWidth="1"/>
    <col min="7177" max="7178" width="9" style="5" customWidth="1"/>
    <col min="7179" max="7179" width="8.88671875" style="5" customWidth="1"/>
    <col min="7180" max="7180" width="10.44140625" style="5" customWidth="1"/>
    <col min="7181" max="7181" width="9.5546875" style="5" customWidth="1"/>
    <col min="7182" max="7182" width="9.109375" style="5" customWidth="1"/>
    <col min="7183" max="7183" width="9.5546875" style="5" customWidth="1"/>
    <col min="7184" max="7184" width="9.109375" style="5"/>
    <col min="7185" max="7185" width="9.6640625" style="5" customWidth="1"/>
    <col min="7186" max="7186" width="10" style="5" customWidth="1"/>
    <col min="7187" max="7187" width="8.109375" style="5" customWidth="1"/>
    <col min="7188" max="7417" width="9.109375" style="5"/>
    <col min="7418" max="7418" width="29.88671875" style="5" customWidth="1"/>
    <col min="7419" max="7419" width="29.5546875" style="5" customWidth="1"/>
    <col min="7420" max="7420" width="15.109375" style="5" customWidth="1"/>
    <col min="7421" max="7421" width="18.88671875" style="5" customWidth="1"/>
    <col min="7422" max="7422" width="11.44140625" style="5" customWidth="1"/>
    <col min="7423" max="7423" width="9" style="5" customWidth="1"/>
    <col min="7424" max="7424" width="9.33203125" style="5" customWidth="1"/>
    <col min="7425" max="7425" width="9.109375" style="5" customWidth="1"/>
    <col min="7426" max="7426" width="8.6640625" style="5" customWidth="1"/>
    <col min="7427" max="7427" width="9.33203125" style="5" customWidth="1"/>
    <col min="7428" max="7428" width="9" style="5" customWidth="1"/>
    <col min="7429" max="7429" width="8.33203125" style="5" customWidth="1"/>
    <col min="7430" max="7430" width="9.5546875" style="5" customWidth="1"/>
    <col min="7431" max="7431" width="9.109375" style="5" customWidth="1"/>
    <col min="7432" max="7432" width="9.6640625" style="5" customWidth="1"/>
    <col min="7433" max="7434" width="9" style="5" customWidth="1"/>
    <col min="7435" max="7435" width="8.88671875" style="5" customWidth="1"/>
    <col min="7436" max="7436" width="10.44140625" style="5" customWidth="1"/>
    <col min="7437" max="7437" width="9.5546875" style="5" customWidth="1"/>
    <col min="7438" max="7438" width="9.109375" style="5" customWidth="1"/>
    <col min="7439" max="7439" width="9.5546875" style="5" customWidth="1"/>
    <col min="7440" max="7440" width="9.109375" style="5"/>
    <col min="7441" max="7441" width="9.6640625" style="5" customWidth="1"/>
    <col min="7442" max="7442" width="10" style="5" customWidth="1"/>
    <col min="7443" max="7443" width="8.109375" style="5" customWidth="1"/>
    <col min="7444" max="7673" width="9.109375" style="5"/>
    <col min="7674" max="7674" width="29.88671875" style="5" customWidth="1"/>
    <col min="7675" max="7675" width="29.5546875" style="5" customWidth="1"/>
    <col min="7676" max="7676" width="15.109375" style="5" customWidth="1"/>
    <col min="7677" max="7677" width="18.88671875" style="5" customWidth="1"/>
    <col min="7678" max="7678" width="11.44140625" style="5" customWidth="1"/>
    <col min="7679" max="7679" width="9" style="5" customWidth="1"/>
    <col min="7680" max="7680" width="9.33203125" style="5" customWidth="1"/>
    <col min="7681" max="7681" width="9.109375" style="5" customWidth="1"/>
    <col min="7682" max="7682" width="8.6640625" style="5" customWidth="1"/>
    <col min="7683" max="7683" width="9.33203125" style="5" customWidth="1"/>
    <col min="7684" max="7684" width="9" style="5" customWidth="1"/>
    <col min="7685" max="7685" width="8.33203125" style="5" customWidth="1"/>
    <col min="7686" max="7686" width="9.5546875" style="5" customWidth="1"/>
    <col min="7687" max="7687" width="9.109375" style="5" customWidth="1"/>
    <col min="7688" max="7688" width="9.6640625" style="5" customWidth="1"/>
    <col min="7689" max="7690" width="9" style="5" customWidth="1"/>
    <col min="7691" max="7691" width="8.88671875" style="5" customWidth="1"/>
    <col min="7692" max="7692" width="10.44140625" style="5" customWidth="1"/>
    <col min="7693" max="7693" width="9.5546875" style="5" customWidth="1"/>
    <col min="7694" max="7694" width="9.109375" style="5" customWidth="1"/>
    <col min="7695" max="7695" width="9.5546875" style="5" customWidth="1"/>
    <col min="7696" max="7696" width="9.109375" style="5"/>
    <col min="7697" max="7697" width="9.6640625" style="5" customWidth="1"/>
    <col min="7698" max="7698" width="10" style="5" customWidth="1"/>
    <col min="7699" max="7699" width="8.109375" style="5" customWidth="1"/>
    <col min="7700" max="7929" width="9.109375" style="5"/>
    <col min="7930" max="7930" width="29.88671875" style="5" customWidth="1"/>
    <col min="7931" max="7931" width="29.5546875" style="5" customWidth="1"/>
    <col min="7932" max="7932" width="15.109375" style="5" customWidth="1"/>
    <col min="7933" max="7933" width="18.88671875" style="5" customWidth="1"/>
    <col min="7934" max="7934" width="11.44140625" style="5" customWidth="1"/>
    <col min="7935" max="7935" width="9" style="5" customWidth="1"/>
    <col min="7936" max="7936" width="9.33203125" style="5" customWidth="1"/>
    <col min="7937" max="7937" width="9.109375" style="5" customWidth="1"/>
    <col min="7938" max="7938" width="8.6640625" style="5" customWidth="1"/>
    <col min="7939" max="7939" width="9.33203125" style="5" customWidth="1"/>
    <col min="7940" max="7940" width="9" style="5" customWidth="1"/>
    <col min="7941" max="7941" width="8.33203125" style="5" customWidth="1"/>
    <col min="7942" max="7942" width="9.5546875" style="5" customWidth="1"/>
    <col min="7943" max="7943" width="9.109375" style="5" customWidth="1"/>
    <col min="7944" max="7944" width="9.6640625" style="5" customWidth="1"/>
    <col min="7945" max="7946" width="9" style="5" customWidth="1"/>
    <col min="7947" max="7947" width="8.88671875" style="5" customWidth="1"/>
    <col min="7948" max="7948" width="10.44140625" style="5" customWidth="1"/>
    <col min="7949" max="7949" width="9.5546875" style="5" customWidth="1"/>
    <col min="7950" max="7950" width="9.109375" style="5" customWidth="1"/>
    <col min="7951" max="7951" width="9.5546875" style="5" customWidth="1"/>
    <col min="7952" max="7952" width="9.109375" style="5"/>
    <col min="7953" max="7953" width="9.6640625" style="5" customWidth="1"/>
    <col min="7954" max="7954" width="10" style="5" customWidth="1"/>
    <col min="7955" max="7955" width="8.109375" style="5" customWidth="1"/>
    <col min="7956" max="8185" width="9.109375" style="5"/>
    <col min="8186" max="8186" width="29.88671875" style="5" customWidth="1"/>
    <col min="8187" max="8187" width="29.5546875" style="5" customWidth="1"/>
    <col min="8188" max="8188" width="15.109375" style="5" customWidth="1"/>
    <col min="8189" max="8189" width="18.88671875" style="5" customWidth="1"/>
    <col min="8190" max="8190" width="11.44140625" style="5" customWidth="1"/>
    <col min="8191" max="8191" width="9" style="5" customWidth="1"/>
    <col min="8192" max="8192" width="9.33203125" style="5" customWidth="1"/>
    <col min="8193" max="8193" width="9.109375" style="5" customWidth="1"/>
    <col min="8194" max="8194" width="8.6640625" style="5" customWidth="1"/>
    <col min="8195" max="8195" width="9.33203125" style="5" customWidth="1"/>
    <col min="8196" max="8196" width="9" style="5" customWidth="1"/>
    <col min="8197" max="8197" width="8.33203125" style="5" customWidth="1"/>
    <col min="8198" max="8198" width="9.5546875" style="5" customWidth="1"/>
    <col min="8199" max="8199" width="9.109375" style="5" customWidth="1"/>
    <col min="8200" max="8200" width="9.6640625" style="5" customWidth="1"/>
    <col min="8201" max="8202" width="9" style="5" customWidth="1"/>
    <col min="8203" max="8203" width="8.88671875" style="5" customWidth="1"/>
    <col min="8204" max="8204" width="10.44140625" style="5" customWidth="1"/>
    <col min="8205" max="8205" width="9.5546875" style="5" customWidth="1"/>
    <col min="8206" max="8206" width="9.109375" style="5" customWidth="1"/>
    <col min="8207" max="8207" width="9.5546875" style="5" customWidth="1"/>
    <col min="8208" max="8208" width="9.109375" style="5"/>
    <col min="8209" max="8209" width="9.6640625" style="5" customWidth="1"/>
    <col min="8210" max="8210" width="10" style="5" customWidth="1"/>
    <col min="8211" max="8211" width="8.109375" style="5" customWidth="1"/>
    <col min="8212" max="8441" width="9.109375" style="5"/>
    <col min="8442" max="8442" width="29.88671875" style="5" customWidth="1"/>
    <col min="8443" max="8443" width="29.5546875" style="5" customWidth="1"/>
    <col min="8444" max="8444" width="15.109375" style="5" customWidth="1"/>
    <col min="8445" max="8445" width="18.88671875" style="5" customWidth="1"/>
    <col min="8446" max="8446" width="11.44140625" style="5" customWidth="1"/>
    <col min="8447" max="8447" width="9" style="5" customWidth="1"/>
    <col min="8448" max="8448" width="9.33203125" style="5" customWidth="1"/>
    <col min="8449" max="8449" width="9.109375" style="5" customWidth="1"/>
    <col min="8450" max="8450" width="8.6640625" style="5" customWidth="1"/>
    <col min="8451" max="8451" width="9.33203125" style="5" customWidth="1"/>
    <col min="8452" max="8452" width="9" style="5" customWidth="1"/>
    <col min="8453" max="8453" width="8.33203125" style="5" customWidth="1"/>
    <col min="8454" max="8454" width="9.5546875" style="5" customWidth="1"/>
    <col min="8455" max="8455" width="9.109375" style="5" customWidth="1"/>
    <col min="8456" max="8456" width="9.6640625" style="5" customWidth="1"/>
    <col min="8457" max="8458" width="9" style="5" customWidth="1"/>
    <col min="8459" max="8459" width="8.88671875" style="5" customWidth="1"/>
    <col min="8460" max="8460" width="10.44140625" style="5" customWidth="1"/>
    <col min="8461" max="8461" width="9.5546875" style="5" customWidth="1"/>
    <col min="8462" max="8462" width="9.109375" style="5" customWidth="1"/>
    <col min="8463" max="8463" width="9.5546875" style="5" customWidth="1"/>
    <col min="8464" max="8464" width="9.109375" style="5"/>
    <col min="8465" max="8465" width="9.6640625" style="5" customWidth="1"/>
    <col min="8466" max="8466" width="10" style="5" customWidth="1"/>
    <col min="8467" max="8467" width="8.109375" style="5" customWidth="1"/>
    <col min="8468" max="8697" width="9.109375" style="5"/>
    <col min="8698" max="8698" width="29.88671875" style="5" customWidth="1"/>
    <col min="8699" max="8699" width="29.5546875" style="5" customWidth="1"/>
    <col min="8700" max="8700" width="15.109375" style="5" customWidth="1"/>
    <col min="8701" max="8701" width="18.88671875" style="5" customWidth="1"/>
    <col min="8702" max="8702" width="11.44140625" style="5" customWidth="1"/>
    <col min="8703" max="8703" width="9" style="5" customWidth="1"/>
    <col min="8704" max="8704" width="9.33203125" style="5" customWidth="1"/>
    <col min="8705" max="8705" width="9.109375" style="5" customWidth="1"/>
    <col min="8706" max="8706" width="8.6640625" style="5" customWidth="1"/>
    <col min="8707" max="8707" width="9.33203125" style="5" customWidth="1"/>
    <col min="8708" max="8708" width="9" style="5" customWidth="1"/>
    <col min="8709" max="8709" width="8.33203125" style="5" customWidth="1"/>
    <col min="8710" max="8710" width="9.5546875" style="5" customWidth="1"/>
    <col min="8711" max="8711" width="9.109375" style="5" customWidth="1"/>
    <col min="8712" max="8712" width="9.6640625" style="5" customWidth="1"/>
    <col min="8713" max="8714" width="9" style="5" customWidth="1"/>
    <col min="8715" max="8715" width="8.88671875" style="5" customWidth="1"/>
    <col min="8716" max="8716" width="10.44140625" style="5" customWidth="1"/>
    <col min="8717" max="8717" width="9.5546875" style="5" customWidth="1"/>
    <col min="8718" max="8718" width="9.109375" style="5" customWidth="1"/>
    <col min="8719" max="8719" width="9.5546875" style="5" customWidth="1"/>
    <col min="8720" max="8720" width="9.109375" style="5"/>
    <col min="8721" max="8721" width="9.6640625" style="5" customWidth="1"/>
    <col min="8722" max="8722" width="10" style="5" customWidth="1"/>
    <col min="8723" max="8723" width="8.109375" style="5" customWidth="1"/>
    <col min="8724" max="8953" width="9.109375" style="5"/>
    <col min="8954" max="8954" width="29.88671875" style="5" customWidth="1"/>
    <col min="8955" max="8955" width="29.5546875" style="5" customWidth="1"/>
    <col min="8956" max="8956" width="15.109375" style="5" customWidth="1"/>
    <col min="8957" max="8957" width="18.88671875" style="5" customWidth="1"/>
    <col min="8958" max="8958" width="11.44140625" style="5" customWidth="1"/>
    <col min="8959" max="8959" width="9" style="5" customWidth="1"/>
    <col min="8960" max="8960" width="9.33203125" style="5" customWidth="1"/>
    <col min="8961" max="8961" width="9.109375" style="5" customWidth="1"/>
    <col min="8962" max="8962" width="8.6640625" style="5" customWidth="1"/>
    <col min="8963" max="8963" width="9.33203125" style="5" customWidth="1"/>
    <col min="8964" max="8964" width="9" style="5" customWidth="1"/>
    <col min="8965" max="8965" width="8.33203125" style="5" customWidth="1"/>
    <col min="8966" max="8966" width="9.5546875" style="5" customWidth="1"/>
    <col min="8967" max="8967" width="9.109375" style="5" customWidth="1"/>
    <col min="8968" max="8968" width="9.6640625" style="5" customWidth="1"/>
    <col min="8969" max="8970" width="9" style="5" customWidth="1"/>
    <col min="8971" max="8971" width="8.88671875" style="5" customWidth="1"/>
    <col min="8972" max="8972" width="10.44140625" style="5" customWidth="1"/>
    <col min="8973" max="8973" width="9.5546875" style="5" customWidth="1"/>
    <col min="8974" max="8974" width="9.109375" style="5" customWidth="1"/>
    <col min="8975" max="8975" width="9.5546875" style="5" customWidth="1"/>
    <col min="8976" max="8976" width="9.109375" style="5"/>
    <col min="8977" max="8977" width="9.6640625" style="5" customWidth="1"/>
    <col min="8978" max="8978" width="10" style="5" customWidth="1"/>
    <col min="8979" max="8979" width="8.109375" style="5" customWidth="1"/>
    <col min="8980" max="9209" width="9.109375" style="5"/>
    <col min="9210" max="9210" width="29.88671875" style="5" customWidth="1"/>
    <col min="9211" max="9211" width="29.5546875" style="5" customWidth="1"/>
    <col min="9212" max="9212" width="15.109375" style="5" customWidth="1"/>
    <col min="9213" max="9213" width="18.88671875" style="5" customWidth="1"/>
    <col min="9214" max="9214" width="11.44140625" style="5" customWidth="1"/>
    <col min="9215" max="9215" width="9" style="5" customWidth="1"/>
    <col min="9216" max="9216" width="9.33203125" style="5" customWidth="1"/>
    <col min="9217" max="9217" width="9.109375" style="5" customWidth="1"/>
    <col min="9218" max="9218" width="8.6640625" style="5" customWidth="1"/>
    <col min="9219" max="9219" width="9.33203125" style="5" customWidth="1"/>
    <col min="9220" max="9220" width="9" style="5" customWidth="1"/>
    <col min="9221" max="9221" width="8.33203125" style="5" customWidth="1"/>
    <col min="9222" max="9222" width="9.5546875" style="5" customWidth="1"/>
    <col min="9223" max="9223" width="9.109375" style="5" customWidth="1"/>
    <col min="9224" max="9224" width="9.6640625" style="5" customWidth="1"/>
    <col min="9225" max="9226" width="9" style="5" customWidth="1"/>
    <col min="9227" max="9227" width="8.88671875" style="5" customWidth="1"/>
    <col min="9228" max="9228" width="10.44140625" style="5" customWidth="1"/>
    <col min="9229" max="9229" width="9.5546875" style="5" customWidth="1"/>
    <col min="9230" max="9230" width="9.109375" style="5" customWidth="1"/>
    <col min="9231" max="9231" width="9.5546875" style="5" customWidth="1"/>
    <col min="9232" max="9232" width="9.109375" style="5"/>
    <col min="9233" max="9233" width="9.6640625" style="5" customWidth="1"/>
    <col min="9234" max="9234" width="10" style="5" customWidth="1"/>
    <col min="9235" max="9235" width="8.109375" style="5" customWidth="1"/>
    <col min="9236" max="9465" width="9.109375" style="5"/>
    <col min="9466" max="9466" width="29.88671875" style="5" customWidth="1"/>
    <col min="9467" max="9467" width="29.5546875" style="5" customWidth="1"/>
    <col min="9468" max="9468" width="15.109375" style="5" customWidth="1"/>
    <col min="9469" max="9469" width="18.88671875" style="5" customWidth="1"/>
    <col min="9470" max="9470" width="11.44140625" style="5" customWidth="1"/>
    <col min="9471" max="9471" width="9" style="5" customWidth="1"/>
    <col min="9472" max="9472" width="9.33203125" style="5" customWidth="1"/>
    <col min="9473" max="9473" width="9.109375" style="5" customWidth="1"/>
    <col min="9474" max="9474" width="8.6640625" style="5" customWidth="1"/>
    <col min="9475" max="9475" width="9.33203125" style="5" customWidth="1"/>
    <col min="9476" max="9476" width="9" style="5" customWidth="1"/>
    <col min="9477" max="9477" width="8.33203125" style="5" customWidth="1"/>
    <col min="9478" max="9478" width="9.5546875" style="5" customWidth="1"/>
    <col min="9479" max="9479" width="9.109375" style="5" customWidth="1"/>
    <col min="9480" max="9480" width="9.6640625" style="5" customWidth="1"/>
    <col min="9481" max="9482" width="9" style="5" customWidth="1"/>
    <col min="9483" max="9483" width="8.88671875" style="5" customWidth="1"/>
    <col min="9484" max="9484" width="10.44140625" style="5" customWidth="1"/>
    <col min="9485" max="9485" width="9.5546875" style="5" customWidth="1"/>
    <col min="9486" max="9486" width="9.109375" style="5" customWidth="1"/>
    <col min="9487" max="9487" width="9.5546875" style="5" customWidth="1"/>
    <col min="9488" max="9488" width="9.109375" style="5"/>
    <col min="9489" max="9489" width="9.6640625" style="5" customWidth="1"/>
    <col min="9490" max="9490" width="10" style="5" customWidth="1"/>
    <col min="9491" max="9491" width="8.109375" style="5" customWidth="1"/>
    <col min="9492" max="9721" width="9.109375" style="5"/>
    <col min="9722" max="9722" width="29.88671875" style="5" customWidth="1"/>
    <col min="9723" max="9723" width="29.5546875" style="5" customWidth="1"/>
    <col min="9724" max="9724" width="15.109375" style="5" customWidth="1"/>
    <col min="9725" max="9725" width="18.88671875" style="5" customWidth="1"/>
    <col min="9726" max="9726" width="11.44140625" style="5" customWidth="1"/>
    <col min="9727" max="9727" width="9" style="5" customWidth="1"/>
    <col min="9728" max="9728" width="9.33203125" style="5" customWidth="1"/>
    <col min="9729" max="9729" width="9.109375" style="5" customWidth="1"/>
    <col min="9730" max="9730" width="8.6640625" style="5" customWidth="1"/>
    <col min="9731" max="9731" width="9.33203125" style="5" customWidth="1"/>
    <col min="9732" max="9732" width="9" style="5" customWidth="1"/>
    <col min="9733" max="9733" width="8.33203125" style="5" customWidth="1"/>
    <col min="9734" max="9734" width="9.5546875" style="5" customWidth="1"/>
    <col min="9735" max="9735" width="9.109375" style="5" customWidth="1"/>
    <col min="9736" max="9736" width="9.6640625" style="5" customWidth="1"/>
    <col min="9737" max="9738" width="9" style="5" customWidth="1"/>
    <col min="9739" max="9739" width="8.88671875" style="5" customWidth="1"/>
    <col min="9740" max="9740" width="10.44140625" style="5" customWidth="1"/>
    <col min="9741" max="9741" width="9.5546875" style="5" customWidth="1"/>
    <col min="9742" max="9742" width="9.109375" style="5" customWidth="1"/>
    <col min="9743" max="9743" width="9.5546875" style="5" customWidth="1"/>
    <col min="9744" max="9744" width="9.109375" style="5"/>
    <col min="9745" max="9745" width="9.6640625" style="5" customWidth="1"/>
    <col min="9746" max="9746" width="10" style="5" customWidth="1"/>
    <col min="9747" max="9747" width="8.109375" style="5" customWidth="1"/>
    <col min="9748" max="9977" width="9.109375" style="5"/>
    <col min="9978" max="9978" width="29.88671875" style="5" customWidth="1"/>
    <col min="9979" max="9979" width="29.5546875" style="5" customWidth="1"/>
    <col min="9980" max="9980" width="15.109375" style="5" customWidth="1"/>
    <col min="9981" max="9981" width="18.88671875" style="5" customWidth="1"/>
    <col min="9982" max="9982" width="11.44140625" style="5" customWidth="1"/>
    <col min="9983" max="9983" width="9" style="5" customWidth="1"/>
    <col min="9984" max="9984" width="9.33203125" style="5" customWidth="1"/>
    <col min="9985" max="9985" width="9.109375" style="5" customWidth="1"/>
    <col min="9986" max="9986" width="8.6640625" style="5" customWidth="1"/>
    <col min="9987" max="9987" width="9.33203125" style="5" customWidth="1"/>
    <col min="9988" max="9988" width="9" style="5" customWidth="1"/>
    <col min="9989" max="9989" width="8.33203125" style="5" customWidth="1"/>
    <col min="9990" max="9990" width="9.5546875" style="5" customWidth="1"/>
    <col min="9991" max="9991" width="9.109375" style="5" customWidth="1"/>
    <col min="9992" max="9992" width="9.6640625" style="5" customWidth="1"/>
    <col min="9993" max="9994" width="9" style="5" customWidth="1"/>
    <col min="9995" max="9995" width="8.88671875" style="5" customWidth="1"/>
    <col min="9996" max="9996" width="10.44140625" style="5" customWidth="1"/>
    <col min="9997" max="9997" width="9.5546875" style="5" customWidth="1"/>
    <col min="9998" max="9998" width="9.109375" style="5" customWidth="1"/>
    <col min="9999" max="9999" width="9.5546875" style="5" customWidth="1"/>
    <col min="10000" max="10000" width="9.109375" style="5"/>
    <col min="10001" max="10001" width="9.6640625" style="5" customWidth="1"/>
    <col min="10002" max="10002" width="10" style="5" customWidth="1"/>
    <col min="10003" max="10003" width="8.109375" style="5" customWidth="1"/>
    <col min="10004" max="10233" width="9.109375" style="5"/>
    <col min="10234" max="10234" width="29.88671875" style="5" customWidth="1"/>
    <col min="10235" max="10235" width="29.5546875" style="5" customWidth="1"/>
    <col min="10236" max="10236" width="15.109375" style="5" customWidth="1"/>
    <col min="10237" max="10237" width="18.88671875" style="5" customWidth="1"/>
    <col min="10238" max="10238" width="11.44140625" style="5" customWidth="1"/>
    <col min="10239" max="10239" width="9" style="5" customWidth="1"/>
    <col min="10240" max="10240" width="9.33203125" style="5" customWidth="1"/>
    <col min="10241" max="10241" width="9.109375" style="5" customWidth="1"/>
    <col min="10242" max="10242" width="8.6640625" style="5" customWidth="1"/>
    <col min="10243" max="10243" width="9.33203125" style="5" customWidth="1"/>
    <col min="10244" max="10244" width="9" style="5" customWidth="1"/>
    <col min="10245" max="10245" width="8.33203125" style="5" customWidth="1"/>
    <col min="10246" max="10246" width="9.5546875" style="5" customWidth="1"/>
    <col min="10247" max="10247" width="9.109375" style="5" customWidth="1"/>
    <col min="10248" max="10248" width="9.6640625" style="5" customWidth="1"/>
    <col min="10249" max="10250" width="9" style="5" customWidth="1"/>
    <col min="10251" max="10251" width="8.88671875" style="5" customWidth="1"/>
    <col min="10252" max="10252" width="10.44140625" style="5" customWidth="1"/>
    <col min="10253" max="10253" width="9.5546875" style="5" customWidth="1"/>
    <col min="10254" max="10254" width="9.109375" style="5" customWidth="1"/>
    <col min="10255" max="10255" width="9.5546875" style="5" customWidth="1"/>
    <col min="10256" max="10256" width="9.109375" style="5"/>
    <col min="10257" max="10257" width="9.6640625" style="5" customWidth="1"/>
    <col min="10258" max="10258" width="10" style="5" customWidth="1"/>
    <col min="10259" max="10259" width="8.109375" style="5" customWidth="1"/>
    <col min="10260" max="10489" width="9.109375" style="5"/>
    <col min="10490" max="10490" width="29.88671875" style="5" customWidth="1"/>
    <col min="10491" max="10491" width="29.5546875" style="5" customWidth="1"/>
    <col min="10492" max="10492" width="15.109375" style="5" customWidth="1"/>
    <col min="10493" max="10493" width="18.88671875" style="5" customWidth="1"/>
    <col min="10494" max="10494" width="11.44140625" style="5" customWidth="1"/>
    <col min="10495" max="10495" width="9" style="5" customWidth="1"/>
    <col min="10496" max="10496" width="9.33203125" style="5" customWidth="1"/>
    <col min="10497" max="10497" width="9.109375" style="5" customWidth="1"/>
    <col min="10498" max="10498" width="8.6640625" style="5" customWidth="1"/>
    <col min="10499" max="10499" width="9.33203125" style="5" customWidth="1"/>
    <col min="10500" max="10500" width="9" style="5" customWidth="1"/>
    <col min="10501" max="10501" width="8.33203125" style="5" customWidth="1"/>
    <col min="10502" max="10502" width="9.5546875" style="5" customWidth="1"/>
    <col min="10503" max="10503" width="9.109375" style="5" customWidth="1"/>
    <col min="10504" max="10504" width="9.6640625" style="5" customWidth="1"/>
    <col min="10505" max="10506" width="9" style="5" customWidth="1"/>
    <col min="10507" max="10507" width="8.88671875" style="5" customWidth="1"/>
    <col min="10508" max="10508" width="10.44140625" style="5" customWidth="1"/>
    <col min="10509" max="10509" width="9.5546875" style="5" customWidth="1"/>
    <col min="10510" max="10510" width="9.109375" style="5" customWidth="1"/>
    <col min="10511" max="10511" width="9.5546875" style="5" customWidth="1"/>
    <col min="10512" max="10512" width="9.109375" style="5"/>
    <col min="10513" max="10513" width="9.6640625" style="5" customWidth="1"/>
    <col min="10514" max="10514" width="10" style="5" customWidth="1"/>
    <col min="10515" max="10515" width="8.109375" style="5" customWidth="1"/>
    <col min="10516" max="10745" width="9.109375" style="5"/>
    <col min="10746" max="10746" width="29.88671875" style="5" customWidth="1"/>
    <col min="10747" max="10747" width="29.5546875" style="5" customWidth="1"/>
    <col min="10748" max="10748" width="15.109375" style="5" customWidth="1"/>
    <col min="10749" max="10749" width="18.88671875" style="5" customWidth="1"/>
    <col min="10750" max="10750" width="11.44140625" style="5" customWidth="1"/>
    <col min="10751" max="10751" width="9" style="5" customWidth="1"/>
    <col min="10752" max="10752" width="9.33203125" style="5" customWidth="1"/>
    <col min="10753" max="10753" width="9.109375" style="5" customWidth="1"/>
    <col min="10754" max="10754" width="8.6640625" style="5" customWidth="1"/>
    <col min="10755" max="10755" width="9.33203125" style="5" customWidth="1"/>
    <col min="10756" max="10756" width="9" style="5" customWidth="1"/>
    <col min="10757" max="10757" width="8.33203125" style="5" customWidth="1"/>
    <col min="10758" max="10758" width="9.5546875" style="5" customWidth="1"/>
    <col min="10759" max="10759" width="9.109375" style="5" customWidth="1"/>
    <col min="10760" max="10760" width="9.6640625" style="5" customWidth="1"/>
    <col min="10761" max="10762" width="9" style="5" customWidth="1"/>
    <col min="10763" max="10763" width="8.88671875" style="5" customWidth="1"/>
    <col min="10764" max="10764" width="10.44140625" style="5" customWidth="1"/>
    <col min="10765" max="10765" width="9.5546875" style="5" customWidth="1"/>
    <col min="10766" max="10766" width="9.109375" style="5" customWidth="1"/>
    <col min="10767" max="10767" width="9.5546875" style="5" customWidth="1"/>
    <col min="10768" max="10768" width="9.109375" style="5"/>
    <col min="10769" max="10769" width="9.6640625" style="5" customWidth="1"/>
    <col min="10770" max="10770" width="10" style="5" customWidth="1"/>
    <col min="10771" max="10771" width="8.109375" style="5" customWidth="1"/>
    <col min="10772" max="11001" width="9.109375" style="5"/>
    <col min="11002" max="11002" width="29.88671875" style="5" customWidth="1"/>
    <col min="11003" max="11003" width="29.5546875" style="5" customWidth="1"/>
    <col min="11004" max="11004" width="15.109375" style="5" customWidth="1"/>
    <col min="11005" max="11005" width="18.88671875" style="5" customWidth="1"/>
    <col min="11006" max="11006" width="11.44140625" style="5" customWidth="1"/>
    <col min="11007" max="11007" width="9" style="5" customWidth="1"/>
    <col min="11008" max="11008" width="9.33203125" style="5" customWidth="1"/>
    <col min="11009" max="11009" width="9.109375" style="5" customWidth="1"/>
    <col min="11010" max="11010" width="8.6640625" style="5" customWidth="1"/>
    <col min="11011" max="11011" width="9.33203125" style="5" customWidth="1"/>
    <col min="11012" max="11012" width="9" style="5" customWidth="1"/>
    <col min="11013" max="11013" width="8.33203125" style="5" customWidth="1"/>
    <col min="11014" max="11014" width="9.5546875" style="5" customWidth="1"/>
    <col min="11015" max="11015" width="9.109375" style="5" customWidth="1"/>
    <col min="11016" max="11016" width="9.6640625" style="5" customWidth="1"/>
    <col min="11017" max="11018" width="9" style="5" customWidth="1"/>
    <col min="11019" max="11019" width="8.88671875" style="5" customWidth="1"/>
    <col min="11020" max="11020" width="10.44140625" style="5" customWidth="1"/>
    <col min="11021" max="11021" width="9.5546875" style="5" customWidth="1"/>
    <col min="11022" max="11022" width="9.109375" style="5" customWidth="1"/>
    <col min="11023" max="11023" width="9.5546875" style="5" customWidth="1"/>
    <col min="11024" max="11024" width="9.109375" style="5"/>
    <col min="11025" max="11025" width="9.6640625" style="5" customWidth="1"/>
    <col min="11026" max="11026" width="10" style="5" customWidth="1"/>
    <col min="11027" max="11027" width="8.109375" style="5" customWidth="1"/>
    <col min="11028" max="11257" width="9.109375" style="5"/>
    <col min="11258" max="11258" width="29.88671875" style="5" customWidth="1"/>
    <col min="11259" max="11259" width="29.5546875" style="5" customWidth="1"/>
    <col min="11260" max="11260" width="15.109375" style="5" customWidth="1"/>
    <col min="11261" max="11261" width="18.88671875" style="5" customWidth="1"/>
    <col min="11262" max="11262" width="11.44140625" style="5" customWidth="1"/>
    <col min="11263" max="11263" width="9" style="5" customWidth="1"/>
    <col min="11264" max="11264" width="9.33203125" style="5" customWidth="1"/>
    <col min="11265" max="11265" width="9.109375" style="5" customWidth="1"/>
    <col min="11266" max="11266" width="8.6640625" style="5" customWidth="1"/>
    <col min="11267" max="11267" width="9.33203125" style="5" customWidth="1"/>
    <col min="11268" max="11268" width="9" style="5" customWidth="1"/>
    <col min="11269" max="11269" width="8.33203125" style="5" customWidth="1"/>
    <col min="11270" max="11270" width="9.5546875" style="5" customWidth="1"/>
    <col min="11271" max="11271" width="9.109375" style="5" customWidth="1"/>
    <col min="11272" max="11272" width="9.6640625" style="5" customWidth="1"/>
    <col min="11273" max="11274" width="9" style="5" customWidth="1"/>
    <col min="11275" max="11275" width="8.88671875" style="5" customWidth="1"/>
    <col min="11276" max="11276" width="10.44140625" style="5" customWidth="1"/>
    <col min="11277" max="11277" width="9.5546875" style="5" customWidth="1"/>
    <col min="11278" max="11278" width="9.109375" style="5" customWidth="1"/>
    <col min="11279" max="11279" width="9.5546875" style="5" customWidth="1"/>
    <col min="11280" max="11280" width="9.109375" style="5"/>
    <col min="11281" max="11281" width="9.6640625" style="5" customWidth="1"/>
    <col min="11282" max="11282" width="10" style="5" customWidth="1"/>
    <col min="11283" max="11283" width="8.109375" style="5" customWidth="1"/>
    <col min="11284" max="11513" width="9.109375" style="5"/>
    <col min="11514" max="11514" width="29.88671875" style="5" customWidth="1"/>
    <col min="11515" max="11515" width="29.5546875" style="5" customWidth="1"/>
    <col min="11516" max="11516" width="15.109375" style="5" customWidth="1"/>
    <col min="11517" max="11517" width="18.88671875" style="5" customWidth="1"/>
    <col min="11518" max="11518" width="11.44140625" style="5" customWidth="1"/>
    <col min="11519" max="11519" width="9" style="5" customWidth="1"/>
    <col min="11520" max="11520" width="9.33203125" style="5" customWidth="1"/>
    <col min="11521" max="11521" width="9.109375" style="5" customWidth="1"/>
    <col min="11522" max="11522" width="8.6640625" style="5" customWidth="1"/>
    <col min="11523" max="11523" width="9.33203125" style="5" customWidth="1"/>
    <col min="11524" max="11524" width="9" style="5" customWidth="1"/>
    <col min="11525" max="11525" width="8.33203125" style="5" customWidth="1"/>
    <col min="11526" max="11526" width="9.5546875" style="5" customWidth="1"/>
    <col min="11527" max="11527" width="9.109375" style="5" customWidth="1"/>
    <col min="11528" max="11528" width="9.6640625" style="5" customWidth="1"/>
    <col min="11529" max="11530" width="9" style="5" customWidth="1"/>
    <col min="11531" max="11531" width="8.88671875" style="5" customWidth="1"/>
    <col min="11532" max="11532" width="10.44140625" style="5" customWidth="1"/>
    <col min="11533" max="11533" width="9.5546875" style="5" customWidth="1"/>
    <col min="11534" max="11534" width="9.109375" style="5" customWidth="1"/>
    <col min="11535" max="11535" width="9.5546875" style="5" customWidth="1"/>
    <col min="11536" max="11536" width="9.109375" style="5"/>
    <col min="11537" max="11537" width="9.6640625" style="5" customWidth="1"/>
    <col min="11538" max="11538" width="10" style="5" customWidth="1"/>
    <col min="11539" max="11539" width="8.109375" style="5" customWidth="1"/>
    <col min="11540" max="11769" width="9.109375" style="5"/>
    <col min="11770" max="11770" width="29.88671875" style="5" customWidth="1"/>
    <col min="11771" max="11771" width="29.5546875" style="5" customWidth="1"/>
    <col min="11772" max="11772" width="15.109375" style="5" customWidth="1"/>
    <col min="11773" max="11773" width="18.88671875" style="5" customWidth="1"/>
    <col min="11774" max="11774" width="11.44140625" style="5" customWidth="1"/>
    <col min="11775" max="11775" width="9" style="5" customWidth="1"/>
    <col min="11776" max="11776" width="9.33203125" style="5" customWidth="1"/>
    <col min="11777" max="11777" width="9.109375" style="5" customWidth="1"/>
    <col min="11778" max="11778" width="8.6640625" style="5" customWidth="1"/>
    <col min="11779" max="11779" width="9.33203125" style="5" customWidth="1"/>
    <col min="11780" max="11780" width="9" style="5" customWidth="1"/>
    <col min="11781" max="11781" width="8.33203125" style="5" customWidth="1"/>
    <col min="11782" max="11782" width="9.5546875" style="5" customWidth="1"/>
    <col min="11783" max="11783" width="9.109375" style="5" customWidth="1"/>
    <col min="11784" max="11784" width="9.6640625" style="5" customWidth="1"/>
    <col min="11785" max="11786" width="9" style="5" customWidth="1"/>
    <col min="11787" max="11787" width="8.88671875" style="5" customWidth="1"/>
    <col min="11788" max="11788" width="10.44140625" style="5" customWidth="1"/>
    <col min="11789" max="11789" width="9.5546875" style="5" customWidth="1"/>
    <col min="11790" max="11790" width="9.109375" style="5" customWidth="1"/>
    <col min="11791" max="11791" width="9.5546875" style="5" customWidth="1"/>
    <col min="11792" max="11792" width="9.109375" style="5"/>
    <col min="11793" max="11793" width="9.6640625" style="5" customWidth="1"/>
    <col min="11794" max="11794" width="10" style="5" customWidth="1"/>
    <col min="11795" max="11795" width="8.109375" style="5" customWidth="1"/>
    <col min="11796" max="12025" width="9.109375" style="5"/>
    <col min="12026" max="12026" width="29.88671875" style="5" customWidth="1"/>
    <col min="12027" max="12027" width="29.5546875" style="5" customWidth="1"/>
    <col min="12028" max="12028" width="15.109375" style="5" customWidth="1"/>
    <col min="12029" max="12029" width="18.88671875" style="5" customWidth="1"/>
    <col min="12030" max="12030" width="11.44140625" style="5" customWidth="1"/>
    <col min="12031" max="12031" width="9" style="5" customWidth="1"/>
    <col min="12032" max="12032" width="9.33203125" style="5" customWidth="1"/>
    <col min="12033" max="12033" width="9.109375" style="5" customWidth="1"/>
    <col min="12034" max="12034" width="8.6640625" style="5" customWidth="1"/>
    <col min="12035" max="12035" width="9.33203125" style="5" customWidth="1"/>
    <col min="12036" max="12036" width="9" style="5" customWidth="1"/>
    <col min="12037" max="12037" width="8.33203125" style="5" customWidth="1"/>
    <col min="12038" max="12038" width="9.5546875" style="5" customWidth="1"/>
    <col min="12039" max="12039" width="9.109375" style="5" customWidth="1"/>
    <col min="12040" max="12040" width="9.6640625" style="5" customWidth="1"/>
    <col min="12041" max="12042" width="9" style="5" customWidth="1"/>
    <col min="12043" max="12043" width="8.88671875" style="5" customWidth="1"/>
    <col min="12044" max="12044" width="10.44140625" style="5" customWidth="1"/>
    <col min="12045" max="12045" width="9.5546875" style="5" customWidth="1"/>
    <col min="12046" max="12046" width="9.109375" style="5" customWidth="1"/>
    <col min="12047" max="12047" width="9.5546875" style="5" customWidth="1"/>
    <col min="12048" max="12048" width="9.109375" style="5"/>
    <col min="12049" max="12049" width="9.6640625" style="5" customWidth="1"/>
    <col min="12050" max="12050" width="10" style="5" customWidth="1"/>
    <col min="12051" max="12051" width="8.109375" style="5" customWidth="1"/>
    <col min="12052" max="12281" width="9.109375" style="5"/>
    <col min="12282" max="12282" width="29.88671875" style="5" customWidth="1"/>
    <col min="12283" max="12283" width="29.5546875" style="5" customWidth="1"/>
    <col min="12284" max="12284" width="15.109375" style="5" customWidth="1"/>
    <col min="12285" max="12285" width="18.88671875" style="5" customWidth="1"/>
    <col min="12286" max="12286" width="11.44140625" style="5" customWidth="1"/>
    <col min="12287" max="12287" width="9" style="5" customWidth="1"/>
    <col min="12288" max="12288" width="9.33203125" style="5" customWidth="1"/>
    <col min="12289" max="12289" width="9.109375" style="5" customWidth="1"/>
    <col min="12290" max="12290" width="8.6640625" style="5" customWidth="1"/>
    <col min="12291" max="12291" width="9.33203125" style="5" customWidth="1"/>
    <col min="12292" max="12292" width="9" style="5" customWidth="1"/>
    <col min="12293" max="12293" width="8.33203125" style="5" customWidth="1"/>
    <col min="12294" max="12294" width="9.5546875" style="5" customWidth="1"/>
    <col min="12295" max="12295" width="9.109375" style="5" customWidth="1"/>
    <col min="12296" max="12296" width="9.6640625" style="5" customWidth="1"/>
    <col min="12297" max="12298" width="9" style="5" customWidth="1"/>
    <col min="12299" max="12299" width="8.88671875" style="5" customWidth="1"/>
    <col min="12300" max="12300" width="10.44140625" style="5" customWidth="1"/>
    <col min="12301" max="12301" width="9.5546875" style="5" customWidth="1"/>
    <col min="12302" max="12302" width="9.109375" style="5" customWidth="1"/>
    <col min="12303" max="12303" width="9.5546875" style="5" customWidth="1"/>
    <col min="12304" max="12304" width="9.109375" style="5"/>
    <col min="12305" max="12305" width="9.6640625" style="5" customWidth="1"/>
    <col min="12306" max="12306" width="10" style="5" customWidth="1"/>
    <col min="12307" max="12307" width="8.109375" style="5" customWidth="1"/>
    <col min="12308" max="12537" width="9.109375" style="5"/>
    <col min="12538" max="12538" width="29.88671875" style="5" customWidth="1"/>
    <col min="12539" max="12539" width="29.5546875" style="5" customWidth="1"/>
    <col min="12540" max="12540" width="15.109375" style="5" customWidth="1"/>
    <col min="12541" max="12541" width="18.88671875" style="5" customWidth="1"/>
    <col min="12542" max="12542" width="11.44140625" style="5" customWidth="1"/>
    <col min="12543" max="12543" width="9" style="5" customWidth="1"/>
    <col min="12544" max="12544" width="9.33203125" style="5" customWidth="1"/>
    <col min="12545" max="12545" width="9.109375" style="5" customWidth="1"/>
    <col min="12546" max="12546" width="8.6640625" style="5" customWidth="1"/>
    <col min="12547" max="12547" width="9.33203125" style="5" customWidth="1"/>
    <col min="12548" max="12548" width="9" style="5" customWidth="1"/>
    <col min="12549" max="12549" width="8.33203125" style="5" customWidth="1"/>
    <col min="12550" max="12550" width="9.5546875" style="5" customWidth="1"/>
    <col min="12551" max="12551" width="9.109375" style="5" customWidth="1"/>
    <col min="12552" max="12552" width="9.6640625" style="5" customWidth="1"/>
    <col min="12553" max="12554" width="9" style="5" customWidth="1"/>
    <col min="12555" max="12555" width="8.88671875" style="5" customWidth="1"/>
    <col min="12556" max="12556" width="10.44140625" style="5" customWidth="1"/>
    <col min="12557" max="12557" width="9.5546875" style="5" customWidth="1"/>
    <col min="12558" max="12558" width="9.109375" style="5" customWidth="1"/>
    <col min="12559" max="12559" width="9.5546875" style="5" customWidth="1"/>
    <col min="12560" max="12560" width="9.109375" style="5"/>
    <col min="12561" max="12561" width="9.6640625" style="5" customWidth="1"/>
    <col min="12562" max="12562" width="10" style="5" customWidth="1"/>
    <col min="12563" max="12563" width="8.109375" style="5" customWidth="1"/>
    <col min="12564" max="12793" width="9.109375" style="5"/>
    <col min="12794" max="12794" width="29.88671875" style="5" customWidth="1"/>
    <col min="12795" max="12795" width="29.5546875" style="5" customWidth="1"/>
    <col min="12796" max="12796" width="15.109375" style="5" customWidth="1"/>
    <col min="12797" max="12797" width="18.88671875" style="5" customWidth="1"/>
    <col min="12798" max="12798" width="11.44140625" style="5" customWidth="1"/>
    <col min="12799" max="12799" width="9" style="5" customWidth="1"/>
    <col min="12800" max="12800" width="9.33203125" style="5" customWidth="1"/>
    <col min="12801" max="12801" width="9.109375" style="5" customWidth="1"/>
    <col min="12802" max="12802" width="8.6640625" style="5" customWidth="1"/>
    <col min="12803" max="12803" width="9.33203125" style="5" customWidth="1"/>
    <col min="12804" max="12804" width="9" style="5" customWidth="1"/>
    <col min="12805" max="12805" width="8.33203125" style="5" customWidth="1"/>
    <col min="12806" max="12806" width="9.5546875" style="5" customWidth="1"/>
    <col min="12807" max="12807" width="9.109375" style="5" customWidth="1"/>
    <col min="12808" max="12808" width="9.6640625" style="5" customWidth="1"/>
    <col min="12809" max="12810" width="9" style="5" customWidth="1"/>
    <col min="12811" max="12811" width="8.88671875" style="5" customWidth="1"/>
    <col min="12812" max="12812" width="10.44140625" style="5" customWidth="1"/>
    <col min="12813" max="12813" width="9.5546875" style="5" customWidth="1"/>
    <col min="12814" max="12814" width="9.109375" style="5" customWidth="1"/>
    <col min="12815" max="12815" width="9.5546875" style="5" customWidth="1"/>
    <col min="12816" max="12816" width="9.109375" style="5"/>
    <col min="12817" max="12817" width="9.6640625" style="5" customWidth="1"/>
    <col min="12818" max="12818" width="10" style="5" customWidth="1"/>
    <col min="12819" max="12819" width="8.109375" style="5" customWidth="1"/>
    <col min="12820" max="13049" width="9.109375" style="5"/>
    <col min="13050" max="13050" width="29.88671875" style="5" customWidth="1"/>
    <col min="13051" max="13051" width="29.5546875" style="5" customWidth="1"/>
    <col min="13052" max="13052" width="15.109375" style="5" customWidth="1"/>
    <col min="13053" max="13053" width="18.88671875" style="5" customWidth="1"/>
    <col min="13054" max="13054" width="11.44140625" style="5" customWidth="1"/>
    <col min="13055" max="13055" width="9" style="5" customWidth="1"/>
    <col min="13056" max="13056" width="9.33203125" style="5" customWidth="1"/>
    <col min="13057" max="13057" width="9.109375" style="5" customWidth="1"/>
    <col min="13058" max="13058" width="8.6640625" style="5" customWidth="1"/>
    <col min="13059" max="13059" width="9.33203125" style="5" customWidth="1"/>
    <col min="13060" max="13060" width="9" style="5" customWidth="1"/>
    <col min="13061" max="13061" width="8.33203125" style="5" customWidth="1"/>
    <col min="13062" max="13062" width="9.5546875" style="5" customWidth="1"/>
    <col min="13063" max="13063" width="9.109375" style="5" customWidth="1"/>
    <col min="13064" max="13064" width="9.6640625" style="5" customWidth="1"/>
    <col min="13065" max="13066" width="9" style="5" customWidth="1"/>
    <col min="13067" max="13067" width="8.88671875" style="5" customWidth="1"/>
    <col min="13068" max="13068" width="10.44140625" style="5" customWidth="1"/>
    <col min="13069" max="13069" width="9.5546875" style="5" customWidth="1"/>
    <col min="13070" max="13070" width="9.109375" style="5" customWidth="1"/>
    <col min="13071" max="13071" width="9.5546875" style="5" customWidth="1"/>
    <col min="13072" max="13072" width="9.109375" style="5"/>
    <col min="13073" max="13073" width="9.6640625" style="5" customWidth="1"/>
    <col min="13074" max="13074" width="10" style="5" customWidth="1"/>
    <col min="13075" max="13075" width="8.109375" style="5" customWidth="1"/>
    <col min="13076" max="13305" width="9.109375" style="5"/>
    <col min="13306" max="13306" width="29.88671875" style="5" customWidth="1"/>
    <col min="13307" max="13307" width="29.5546875" style="5" customWidth="1"/>
    <col min="13308" max="13308" width="15.109375" style="5" customWidth="1"/>
    <col min="13309" max="13309" width="18.88671875" style="5" customWidth="1"/>
    <col min="13310" max="13310" width="11.44140625" style="5" customWidth="1"/>
    <col min="13311" max="13311" width="9" style="5" customWidth="1"/>
    <col min="13312" max="13312" width="9.33203125" style="5" customWidth="1"/>
    <col min="13313" max="13313" width="9.109375" style="5" customWidth="1"/>
    <col min="13314" max="13314" width="8.6640625" style="5" customWidth="1"/>
    <col min="13315" max="13315" width="9.33203125" style="5" customWidth="1"/>
    <col min="13316" max="13316" width="9" style="5" customWidth="1"/>
    <col min="13317" max="13317" width="8.33203125" style="5" customWidth="1"/>
    <col min="13318" max="13318" width="9.5546875" style="5" customWidth="1"/>
    <col min="13319" max="13319" width="9.109375" style="5" customWidth="1"/>
    <col min="13320" max="13320" width="9.6640625" style="5" customWidth="1"/>
    <col min="13321" max="13322" width="9" style="5" customWidth="1"/>
    <col min="13323" max="13323" width="8.88671875" style="5" customWidth="1"/>
    <col min="13324" max="13324" width="10.44140625" style="5" customWidth="1"/>
    <col min="13325" max="13325" width="9.5546875" style="5" customWidth="1"/>
    <col min="13326" max="13326" width="9.109375" style="5" customWidth="1"/>
    <col min="13327" max="13327" width="9.5546875" style="5" customWidth="1"/>
    <col min="13328" max="13328" width="9.109375" style="5"/>
    <col min="13329" max="13329" width="9.6640625" style="5" customWidth="1"/>
    <col min="13330" max="13330" width="10" style="5" customWidth="1"/>
    <col min="13331" max="13331" width="8.109375" style="5" customWidth="1"/>
    <col min="13332" max="13561" width="9.109375" style="5"/>
    <col min="13562" max="13562" width="29.88671875" style="5" customWidth="1"/>
    <col min="13563" max="13563" width="29.5546875" style="5" customWidth="1"/>
    <col min="13564" max="13564" width="15.109375" style="5" customWidth="1"/>
    <col min="13565" max="13565" width="18.88671875" style="5" customWidth="1"/>
    <col min="13566" max="13566" width="11.44140625" style="5" customWidth="1"/>
    <col min="13567" max="13567" width="9" style="5" customWidth="1"/>
    <col min="13568" max="13568" width="9.33203125" style="5" customWidth="1"/>
    <col min="13569" max="13569" width="9.109375" style="5" customWidth="1"/>
    <col min="13570" max="13570" width="8.6640625" style="5" customWidth="1"/>
    <col min="13571" max="13571" width="9.33203125" style="5" customWidth="1"/>
    <col min="13572" max="13572" width="9" style="5" customWidth="1"/>
    <col min="13573" max="13573" width="8.33203125" style="5" customWidth="1"/>
    <col min="13574" max="13574" width="9.5546875" style="5" customWidth="1"/>
    <col min="13575" max="13575" width="9.109375" style="5" customWidth="1"/>
    <col min="13576" max="13576" width="9.6640625" style="5" customWidth="1"/>
    <col min="13577" max="13578" width="9" style="5" customWidth="1"/>
    <col min="13579" max="13579" width="8.88671875" style="5" customWidth="1"/>
    <col min="13580" max="13580" width="10.44140625" style="5" customWidth="1"/>
    <col min="13581" max="13581" width="9.5546875" style="5" customWidth="1"/>
    <col min="13582" max="13582" width="9.109375" style="5" customWidth="1"/>
    <col min="13583" max="13583" width="9.5546875" style="5" customWidth="1"/>
    <col min="13584" max="13584" width="9.109375" style="5"/>
    <col min="13585" max="13585" width="9.6640625" style="5" customWidth="1"/>
    <col min="13586" max="13586" width="10" style="5" customWidth="1"/>
    <col min="13587" max="13587" width="8.109375" style="5" customWidth="1"/>
    <col min="13588" max="13817" width="9.109375" style="5"/>
    <col min="13818" max="13818" width="29.88671875" style="5" customWidth="1"/>
    <col min="13819" max="13819" width="29.5546875" style="5" customWidth="1"/>
    <col min="13820" max="13820" width="15.109375" style="5" customWidth="1"/>
    <col min="13821" max="13821" width="18.88671875" style="5" customWidth="1"/>
    <col min="13822" max="13822" width="11.44140625" style="5" customWidth="1"/>
    <col min="13823" max="13823" width="9" style="5" customWidth="1"/>
    <col min="13824" max="13824" width="9.33203125" style="5" customWidth="1"/>
    <col min="13825" max="13825" width="9.109375" style="5" customWidth="1"/>
    <col min="13826" max="13826" width="8.6640625" style="5" customWidth="1"/>
    <col min="13827" max="13827" width="9.33203125" style="5" customWidth="1"/>
    <col min="13828" max="13828" width="9" style="5" customWidth="1"/>
    <col min="13829" max="13829" width="8.33203125" style="5" customWidth="1"/>
    <col min="13830" max="13830" width="9.5546875" style="5" customWidth="1"/>
    <col min="13831" max="13831" width="9.109375" style="5" customWidth="1"/>
    <col min="13832" max="13832" width="9.6640625" style="5" customWidth="1"/>
    <col min="13833" max="13834" width="9" style="5" customWidth="1"/>
    <col min="13835" max="13835" width="8.88671875" style="5" customWidth="1"/>
    <col min="13836" max="13836" width="10.44140625" style="5" customWidth="1"/>
    <col min="13837" max="13837" width="9.5546875" style="5" customWidth="1"/>
    <col min="13838" max="13838" width="9.109375" style="5" customWidth="1"/>
    <col min="13839" max="13839" width="9.5546875" style="5" customWidth="1"/>
    <col min="13840" max="13840" width="9.109375" style="5"/>
    <col min="13841" max="13841" width="9.6640625" style="5" customWidth="1"/>
    <col min="13842" max="13842" width="10" style="5" customWidth="1"/>
    <col min="13843" max="13843" width="8.109375" style="5" customWidth="1"/>
    <col min="13844" max="14073" width="9.109375" style="5"/>
    <col min="14074" max="14074" width="29.88671875" style="5" customWidth="1"/>
    <col min="14075" max="14075" width="29.5546875" style="5" customWidth="1"/>
    <col min="14076" max="14076" width="15.109375" style="5" customWidth="1"/>
    <col min="14077" max="14077" width="18.88671875" style="5" customWidth="1"/>
    <col min="14078" max="14078" width="11.44140625" style="5" customWidth="1"/>
    <col min="14079" max="14079" width="9" style="5" customWidth="1"/>
    <col min="14080" max="14080" width="9.33203125" style="5" customWidth="1"/>
    <col min="14081" max="14081" width="9.109375" style="5" customWidth="1"/>
    <col min="14082" max="14082" width="8.6640625" style="5" customWidth="1"/>
    <col min="14083" max="14083" width="9.33203125" style="5" customWidth="1"/>
    <col min="14084" max="14084" width="9" style="5" customWidth="1"/>
    <col min="14085" max="14085" width="8.33203125" style="5" customWidth="1"/>
    <col min="14086" max="14086" width="9.5546875" style="5" customWidth="1"/>
    <col min="14087" max="14087" width="9.109375" style="5" customWidth="1"/>
    <col min="14088" max="14088" width="9.6640625" style="5" customWidth="1"/>
    <col min="14089" max="14090" width="9" style="5" customWidth="1"/>
    <col min="14091" max="14091" width="8.88671875" style="5" customWidth="1"/>
    <col min="14092" max="14092" width="10.44140625" style="5" customWidth="1"/>
    <col min="14093" max="14093" width="9.5546875" style="5" customWidth="1"/>
    <col min="14094" max="14094" width="9.109375" style="5" customWidth="1"/>
    <col min="14095" max="14095" width="9.5546875" style="5" customWidth="1"/>
    <col min="14096" max="14096" width="9.109375" style="5"/>
    <col min="14097" max="14097" width="9.6640625" style="5" customWidth="1"/>
    <col min="14098" max="14098" width="10" style="5" customWidth="1"/>
    <col min="14099" max="14099" width="8.109375" style="5" customWidth="1"/>
    <col min="14100" max="14329" width="9.109375" style="5"/>
    <col min="14330" max="14330" width="29.88671875" style="5" customWidth="1"/>
    <col min="14331" max="14331" width="29.5546875" style="5" customWidth="1"/>
    <col min="14332" max="14332" width="15.109375" style="5" customWidth="1"/>
    <col min="14333" max="14333" width="18.88671875" style="5" customWidth="1"/>
    <col min="14334" max="14334" width="11.44140625" style="5" customWidth="1"/>
    <col min="14335" max="14335" width="9" style="5" customWidth="1"/>
    <col min="14336" max="14336" width="9.33203125" style="5" customWidth="1"/>
    <col min="14337" max="14337" width="9.109375" style="5" customWidth="1"/>
    <col min="14338" max="14338" width="8.6640625" style="5" customWidth="1"/>
    <col min="14339" max="14339" width="9.33203125" style="5" customWidth="1"/>
    <col min="14340" max="14340" width="9" style="5" customWidth="1"/>
    <col min="14341" max="14341" width="8.33203125" style="5" customWidth="1"/>
    <col min="14342" max="14342" width="9.5546875" style="5" customWidth="1"/>
    <col min="14343" max="14343" width="9.109375" style="5" customWidth="1"/>
    <col min="14344" max="14344" width="9.6640625" style="5" customWidth="1"/>
    <col min="14345" max="14346" width="9" style="5" customWidth="1"/>
    <col min="14347" max="14347" width="8.88671875" style="5" customWidth="1"/>
    <col min="14348" max="14348" width="10.44140625" style="5" customWidth="1"/>
    <col min="14349" max="14349" width="9.5546875" style="5" customWidth="1"/>
    <col min="14350" max="14350" width="9.109375" style="5" customWidth="1"/>
    <col min="14351" max="14351" width="9.5546875" style="5" customWidth="1"/>
    <col min="14352" max="14352" width="9.109375" style="5"/>
    <col min="14353" max="14353" width="9.6640625" style="5" customWidth="1"/>
    <col min="14354" max="14354" width="10" style="5" customWidth="1"/>
    <col min="14355" max="14355" width="8.109375" style="5" customWidth="1"/>
    <col min="14356" max="14585" width="9.109375" style="5"/>
    <col min="14586" max="14586" width="29.88671875" style="5" customWidth="1"/>
    <col min="14587" max="14587" width="29.5546875" style="5" customWidth="1"/>
    <col min="14588" max="14588" width="15.109375" style="5" customWidth="1"/>
    <col min="14589" max="14589" width="18.88671875" style="5" customWidth="1"/>
    <col min="14590" max="14590" width="11.44140625" style="5" customWidth="1"/>
    <col min="14591" max="14591" width="9" style="5" customWidth="1"/>
    <col min="14592" max="14592" width="9.33203125" style="5" customWidth="1"/>
    <col min="14593" max="14593" width="9.109375" style="5" customWidth="1"/>
    <col min="14594" max="14594" width="8.6640625" style="5" customWidth="1"/>
    <col min="14595" max="14595" width="9.33203125" style="5" customWidth="1"/>
    <col min="14596" max="14596" width="9" style="5" customWidth="1"/>
    <col min="14597" max="14597" width="8.33203125" style="5" customWidth="1"/>
    <col min="14598" max="14598" width="9.5546875" style="5" customWidth="1"/>
    <col min="14599" max="14599" width="9.109375" style="5" customWidth="1"/>
    <col min="14600" max="14600" width="9.6640625" style="5" customWidth="1"/>
    <col min="14601" max="14602" width="9" style="5" customWidth="1"/>
    <col min="14603" max="14603" width="8.88671875" style="5" customWidth="1"/>
    <col min="14604" max="14604" width="10.44140625" style="5" customWidth="1"/>
    <col min="14605" max="14605" width="9.5546875" style="5" customWidth="1"/>
    <col min="14606" max="14606" width="9.109375" style="5" customWidth="1"/>
    <col min="14607" max="14607" width="9.5546875" style="5" customWidth="1"/>
    <col min="14608" max="14608" width="9.109375" style="5"/>
    <col min="14609" max="14609" width="9.6640625" style="5" customWidth="1"/>
    <col min="14610" max="14610" width="10" style="5" customWidth="1"/>
    <col min="14611" max="14611" width="8.109375" style="5" customWidth="1"/>
    <col min="14612" max="14841" width="9.109375" style="5"/>
    <col min="14842" max="14842" width="29.88671875" style="5" customWidth="1"/>
    <col min="14843" max="14843" width="29.5546875" style="5" customWidth="1"/>
    <col min="14844" max="14844" width="15.109375" style="5" customWidth="1"/>
    <col min="14845" max="14845" width="18.88671875" style="5" customWidth="1"/>
    <col min="14846" max="14846" width="11.44140625" style="5" customWidth="1"/>
    <col min="14847" max="14847" width="9" style="5" customWidth="1"/>
    <col min="14848" max="14848" width="9.33203125" style="5" customWidth="1"/>
    <col min="14849" max="14849" width="9.109375" style="5" customWidth="1"/>
    <col min="14850" max="14850" width="8.6640625" style="5" customWidth="1"/>
    <col min="14851" max="14851" width="9.33203125" style="5" customWidth="1"/>
    <col min="14852" max="14852" width="9" style="5" customWidth="1"/>
    <col min="14853" max="14853" width="8.33203125" style="5" customWidth="1"/>
    <col min="14854" max="14854" width="9.5546875" style="5" customWidth="1"/>
    <col min="14855" max="14855" width="9.109375" style="5" customWidth="1"/>
    <col min="14856" max="14856" width="9.6640625" style="5" customWidth="1"/>
    <col min="14857" max="14858" width="9" style="5" customWidth="1"/>
    <col min="14859" max="14859" width="8.88671875" style="5" customWidth="1"/>
    <col min="14860" max="14860" width="10.44140625" style="5" customWidth="1"/>
    <col min="14861" max="14861" width="9.5546875" style="5" customWidth="1"/>
    <col min="14862" max="14862" width="9.109375" style="5" customWidth="1"/>
    <col min="14863" max="14863" width="9.5546875" style="5" customWidth="1"/>
    <col min="14864" max="14864" width="9.109375" style="5"/>
    <col min="14865" max="14865" width="9.6640625" style="5" customWidth="1"/>
    <col min="14866" max="14866" width="10" style="5" customWidth="1"/>
    <col min="14867" max="14867" width="8.109375" style="5" customWidth="1"/>
    <col min="14868" max="15097" width="9.109375" style="5"/>
    <col min="15098" max="15098" width="29.88671875" style="5" customWidth="1"/>
    <col min="15099" max="15099" width="29.5546875" style="5" customWidth="1"/>
    <col min="15100" max="15100" width="15.109375" style="5" customWidth="1"/>
    <col min="15101" max="15101" width="18.88671875" style="5" customWidth="1"/>
    <col min="15102" max="15102" width="11.44140625" style="5" customWidth="1"/>
    <col min="15103" max="15103" width="9" style="5" customWidth="1"/>
    <col min="15104" max="15104" width="9.33203125" style="5" customWidth="1"/>
    <col min="15105" max="15105" width="9.109375" style="5" customWidth="1"/>
    <col min="15106" max="15106" width="8.6640625" style="5" customWidth="1"/>
    <col min="15107" max="15107" width="9.33203125" style="5" customWidth="1"/>
    <col min="15108" max="15108" width="9" style="5" customWidth="1"/>
    <col min="15109" max="15109" width="8.33203125" style="5" customWidth="1"/>
    <col min="15110" max="15110" width="9.5546875" style="5" customWidth="1"/>
    <col min="15111" max="15111" width="9.109375" style="5" customWidth="1"/>
    <col min="15112" max="15112" width="9.6640625" style="5" customWidth="1"/>
    <col min="15113" max="15114" width="9" style="5" customWidth="1"/>
    <col min="15115" max="15115" width="8.88671875" style="5" customWidth="1"/>
    <col min="15116" max="15116" width="10.44140625" style="5" customWidth="1"/>
    <col min="15117" max="15117" width="9.5546875" style="5" customWidth="1"/>
    <col min="15118" max="15118" width="9.109375" style="5" customWidth="1"/>
    <col min="15119" max="15119" width="9.5546875" style="5" customWidth="1"/>
    <col min="15120" max="15120" width="9.109375" style="5"/>
    <col min="15121" max="15121" width="9.6640625" style="5" customWidth="1"/>
    <col min="15122" max="15122" width="10" style="5" customWidth="1"/>
    <col min="15123" max="15123" width="8.109375" style="5" customWidth="1"/>
    <col min="15124" max="15353" width="9.109375" style="5"/>
    <col min="15354" max="15354" width="29.88671875" style="5" customWidth="1"/>
    <col min="15355" max="15355" width="29.5546875" style="5" customWidth="1"/>
    <col min="15356" max="15356" width="15.109375" style="5" customWidth="1"/>
    <col min="15357" max="15357" width="18.88671875" style="5" customWidth="1"/>
    <col min="15358" max="15358" width="11.44140625" style="5" customWidth="1"/>
    <col min="15359" max="15359" width="9" style="5" customWidth="1"/>
    <col min="15360" max="15360" width="9.33203125" style="5" customWidth="1"/>
    <col min="15361" max="15361" width="9.109375" style="5" customWidth="1"/>
    <col min="15362" max="15362" width="8.6640625" style="5" customWidth="1"/>
    <col min="15363" max="15363" width="9.33203125" style="5" customWidth="1"/>
    <col min="15364" max="15364" width="9" style="5" customWidth="1"/>
    <col min="15365" max="15365" width="8.33203125" style="5" customWidth="1"/>
    <col min="15366" max="15366" width="9.5546875" style="5" customWidth="1"/>
    <col min="15367" max="15367" width="9.109375" style="5" customWidth="1"/>
    <col min="15368" max="15368" width="9.6640625" style="5" customWidth="1"/>
    <col min="15369" max="15370" width="9" style="5" customWidth="1"/>
    <col min="15371" max="15371" width="8.88671875" style="5" customWidth="1"/>
    <col min="15372" max="15372" width="10.44140625" style="5" customWidth="1"/>
    <col min="15373" max="15373" width="9.5546875" style="5" customWidth="1"/>
    <col min="15374" max="15374" width="9.109375" style="5" customWidth="1"/>
    <col min="15375" max="15375" width="9.5546875" style="5" customWidth="1"/>
    <col min="15376" max="15376" width="9.109375" style="5"/>
    <col min="15377" max="15377" width="9.6640625" style="5" customWidth="1"/>
    <col min="15378" max="15378" width="10" style="5" customWidth="1"/>
    <col min="15379" max="15379" width="8.109375" style="5" customWidth="1"/>
    <col min="15380" max="15609" width="9.109375" style="5"/>
    <col min="15610" max="15610" width="29.88671875" style="5" customWidth="1"/>
    <col min="15611" max="15611" width="29.5546875" style="5" customWidth="1"/>
    <col min="15612" max="15612" width="15.109375" style="5" customWidth="1"/>
    <col min="15613" max="15613" width="18.88671875" style="5" customWidth="1"/>
    <col min="15614" max="15614" width="11.44140625" style="5" customWidth="1"/>
    <col min="15615" max="15615" width="9" style="5" customWidth="1"/>
    <col min="15616" max="15616" width="9.33203125" style="5" customWidth="1"/>
    <col min="15617" max="15617" width="9.109375" style="5" customWidth="1"/>
    <col min="15618" max="15618" width="8.6640625" style="5" customWidth="1"/>
    <col min="15619" max="15619" width="9.33203125" style="5" customWidth="1"/>
    <col min="15620" max="15620" width="9" style="5" customWidth="1"/>
    <col min="15621" max="15621" width="8.33203125" style="5" customWidth="1"/>
    <col min="15622" max="15622" width="9.5546875" style="5" customWidth="1"/>
    <col min="15623" max="15623" width="9.109375" style="5" customWidth="1"/>
    <col min="15624" max="15624" width="9.6640625" style="5" customWidth="1"/>
    <col min="15625" max="15626" width="9" style="5" customWidth="1"/>
    <col min="15627" max="15627" width="8.88671875" style="5" customWidth="1"/>
    <col min="15628" max="15628" width="10.44140625" style="5" customWidth="1"/>
    <col min="15629" max="15629" width="9.5546875" style="5" customWidth="1"/>
    <col min="15630" max="15630" width="9.109375" style="5" customWidth="1"/>
    <col min="15631" max="15631" width="9.5546875" style="5" customWidth="1"/>
    <col min="15632" max="15632" width="9.109375" style="5"/>
    <col min="15633" max="15633" width="9.6640625" style="5" customWidth="1"/>
    <col min="15634" max="15634" width="10" style="5" customWidth="1"/>
    <col min="15635" max="15635" width="8.109375" style="5" customWidth="1"/>
    <col min="15636" max="15865" width="9.109375" style="5"/>
    <col min="15866" max="15866" width="29.88671875" style="5" customWidth="1"/>
    <col min="15867" max="15867" width="29.5546875" style="5" customWidth="1"/>
    <col min="15868" max="15868" width="15.109375" style="5" customWidth="1"/>
    <col min="15869" max="15869" width="18.88671875" style="5" customWidth="1"/>
    <col min="15870" max="15870" width="11.44140625" style="5" customWidth="1"/>
    <col min="15871" max="15871" width="9" style="5" customWidth="1"/>
    <col min="15872" max="15872" width="9.33203125" style="5" customWidth="1"/>
    <col min="15873" max="15873" width="9.109375" style="5" customWidth="1"/>
    <col min="15874" max="15874" width="8.6640625" style="5" customWidth="1"/>
    <col min="15875" max="15875" width="9.33203125" style="5" customWidth="1"/>
    <col min="15876" max="15876" width="9" style="5" customWidth="1"/>
    <col min="15877" max="15877" width="8.33203125" style="5" customWidth="1"/>
    <col min="15878" max="15878" width="9.5546875" style="5" customWidth="1"/>
    <col min="15879" max="15879" width="9.109375" style="5" customWidth="1"/>
    <col min="15880" max="15880" width="9.6640625" style="5" customWidth="1"/>
    <col min="15881" max="15882" width="9" style="5" customWidth="1"/>
    <col min="15883" max="15883" width="8.88671875" style="5" customWidth="1"/>
    <col min="15884" max="15884" width="10.44140625" style="5" customWidth="1"/>
    <col min="15885" max="15885" width="9.5546875" style="5" customWidth="1"/>
    <col min="15886" max="15886" width="9.109375" style="5" customWidth="1"/>
    <col min="15887" max="15887" width="9.5546875" style="5" customWidth="1"/>
    <col min="15888" max="15888" width="9.109375" style="5"/>
    <col min="15889" max="15889" width="9.6640625" style="5" customWidth="1"/>
    <col min="15890" max="15890" width="10" style="5" customWidth="1"/>
    <col min="15891" max="15891" width="8.109375" style="5" customWidth="1"/>
    <col min="15892" max="16121" width="9.109375" style="5"/>
    <col min="16122" max="16122" width="29.88671875" style="5" customWidth="1"/>
    <col min="16123" max="16123" width="29.5546875" style="5" customWidth="1"/>
    <col min="16124" max="16124" width="15.109375" style="5" customWidth="1"/>
    <col min="16125" max="16125" width="18.88671875" style="5" customWidth="1"/>
    <col min="16126" max="16126" width="11.44140625" style="5" customWidth="1"/>
    <col min="16127" max="16127" width="9" style="5" customWidth="1"/>
    <col min="16128" max="16128" width="9.33203125" style="5" customWidth="1"/>
    <col min="16129" max="16129" width="9.109375" style="5" customWidth="1"/>
    <col min="16130" max="16130" width="8.6640625" style="5" customWidth="1"/>
    <col min="16131" max="16131" width="9.33203125" style="5" customWidth="1"/>
    <col min="16132" max="16132" width="9" style="5" customWidth="1"/>
    <col min="16133" max="16133" width="8.33203125" style="5" customWidth="1"/>
    <col min="16134" max="16134" width="9.5546875" style="5" customWidth="1"/>
    <col min="16135" max="16135" width="9.109375" style="5" customWidth="1"/>
    <col min="16136" max="16136" width="9.6640625" style="5" customWidth="1"/>
    <col min="16137" max="16138" width="9" style="5" customWidth="1"/>
    <col min="16139" max="16139" width="8.88671875" style="5" customWidth="1"/>
    <col min="16140" max="16140" width="10.44140625" style="5" customWidth="1"/>
    <col min="16141" max="16141" width="9.5546875" style="5" customWidth="1"/>
    <col min="16142" max="16142" width="9.109375" style="5" customWidth="1"/>
    <col min="16143" max="16143" width="9.5546875" style="5" customWidth="1"/>
    <col min="16144" max="16144" width="9.109375" style="5"/>
    <col min="16145" max="16145" width="9.6640625" style="5" customWidth="1"/>
    <col min="16146" max="16146" width="10" style="5" customWidth="1"/>
    <col min="16147" max="16147" width="8.109375" style="5" customWidth="1"/>
    <col min="16148" max="16384" width="9.109375" style="5"/>
  </cols>
  <sheetData>
    <row r="1" spans="1:20" ht="51" customHeight="1" x14ac:dyDescent="0.3">
      <c r="I1" s="93"/>
      <c r="J1" s="93"/>
      <c r="K1" s="93"/>
      <c r="L1" s="93"/>
      <c r="M1" s="93"/>
      <c r="N1" s="93"/>
      <c r="P1" s="609" t="s">
        <v>739</v>
      </c>
      <c r="Q1" s="610"/>
      <c r="R1" s="610"/>
      <c r="S1" s="610"/>
      <c r="T1" s="610"/>
    </row>
    <row r="2" spans="1:20" ht="15" customHeight="1" x14ac:dyDescent="0.25">
      <c r="A2" s="615" t="s">
        <v>512</v>
      </c>
      <c r="B2" s="615"/>
      <c r="C2" s="615"/>
      <c r="D2" s="615"/>
      <c r="E2" s="615"/>
      <c r="F2" s="615"/>
      <c r="G2" s="615"/>
      <c r="H2" s="615"/>
      <c r="I2" s="615"/>
      <c r="J2" s="615"/>
      <c r="K2" s="615"/>
      <c r="L2" s="615"/>
      <c r="M2" s="615"/>
      <c r="N2" s="615"/>
      <c r="O2" s="615"/>
      <c r="P2" s="615"/>
      <c r="Q2" s="615"/>
      <c r="R2" s="615"/>
      <c r="S2" s="615"/>
      <c r="T2" s="615"/>
    </row>
    <row r="3" spans="1:20" ht="15" customHeight="1" x14ac:dyDescent="0.25">
      <c r="A3" s="615" t="s">
        <v>360</v>
      </c>
      <c r="B3" s="615"/>
      <c r="C3" s="615"/>
      <c r="D3" s="615"/>
      <c r="E3" s="615"/>
      <c r="F3" s="615"/>
      <c r="G3" s="615"/>
      <c r="H3" s="615"/>
      <c r="I3" s="615"/>
      <c r="J3" s="615"/>
      <c r="K3" s="615"/>
      <c r="L3" s="615"/>
      <c r="M3" s="615"/>
      <c r="N3" s="615"/>
      <c r="O3" s="615"/>
      <c r="P3" s="615"/>
      <c r="Q3" s="615"/>
      <c r="R3" s="615"/>
      <c r="S3" s="615"/>
      <c r="T3" s="615"/>
    </row>
    <row r="5" spans="1:20" ht="12.75" customHeight="1" x14ac:dyDescent="0.25">
      <c r="A5" s="403" t="s">
        <v>56</v>
      </c>
      <c r="B5" s="407" t="s">
        <v>57</v>
      </c>
      <c r="C5" s="407" t="s">
        <v>58</v>
      </c>
      <c r="D5" s="404" t="s">
        <v>59</v>
      </c>
      <c r="E5" s="407" t="s">
        <v>60</v>
      </c>
      <c r="F5" s="407" t="s">
        <v>198</v>
      </c>
      <c r="G5" s="608" t="s">
        <v>61</v>
      </c>
      <c r="H5" s="608"/>
      <c r="I5" s="608"/>
      <c r="J5" s="608"/>
      <c r="K5" s="608"/>
      <c r="L5" s="608"/>
      <c r="M5" s="608"/>
      <c r="N5" s="608"/>
      <c r="O5" s="608"/>
      <c r="P5" s="608"/>
      <c r="Q5" s="608"/>
      <c r="R5" s="608"/>
      <c r="S5" s="608"/>
      <c r="T5" s="608"/>
    </row>
    <row r="6" spans="1:20" x14ac:dyDescent="0.25">
      <c r="A6" s="403"/>
      <c r="B6" s="407"/>
      <c r="C6" s="407"/>
      <c r="D6" s="405"/>
      <c r="E6" s="407"/>
      <c r="F6" s="407"/>
      <c r="G6" s="608" t="s">
        <v>22</v>
      </c>
      <c r="H6" s="608"/>
      <c r="I6" s="608" t="s">
        <v>23</v>
      </c>
      <c r="J6" s="608"/>
      <c r="K6" s="608" t="s">
        <v>24</v>
      </c>
      <c r="L6" s="608"/>
      <c r="M6" s="608" t="s">
        <v>25</v>
      </c>
      <c r="N6" s="608"/>
      <c r="O6" s="608" t="s">
        <v>26</v>
      </c>
      <c r="P6" s="608"/>
      <c r="Q6" s="608" t="s">
        <v>41</v>
      </c>
      <c r="R6" s="608"/>
      <c r="S6" s="608" t="s">
        <v>28</v>
      </c>
      <c r="T6" s="608"/>
    </row>
    <row r="7" spans="1:20" ht="92.4" x14ac:dyDescent="0.25">
      <c r="A7" s="403"/>
      <c r="B7" s="407"/>
      <c r="C7" s="407"/>
      <c r="D7" s="406"/>
      <c r="E7" s="407"/>
      <c r="F7" s="407"/>
      <c r="G7" s="138" t="s">
        <v>29</v>
      </c>
      <c r="H7" s="138" t="s">
        <v>30</v>
      </c>
      <c r="I7" s="138" t="s">
        <v>29</v>
      </c>
      <c r="J7" s="138" t="s">
        <v>30</v>
      </c>
      <c r="K7" s="138" t="s">
        <v>29</v>
      </c>
      <c r="L7" s="138" t="s">
        <v>30</v>
      </c>
      <c r="M7" s="138" t="s">
        <v>29</v>
      </c>
      <c r="N7" s="138" t="s">
        <v>30</v>
      </c>
      <c r="O7" s="138" t="s">
        <v>29</v>
      </c>
      <c r="P7" s="138" t="s">
        <v>30</v>
      </c>
      <c r="Q7" s="138" t="s">
        <v>29</v>
      </c>
      <c r="R7" s="138" t="s">
        <v>30</v>
      </c>
      <c r="S7" s="138" t="s">
        <v>29</v>
      </c>
      <c r="T7" s="138" t="s">
        <v>30</v>
      </c>
    </row>
    <row r="8" spans="1:20" x14ac:dyDescent="0.25">
      <c r="A8" s="201">
        <v>1</v>
      </c>
      <c r="B8" s="230">
        <v>2</v>
      </c>
      <c r="C8" s="230">
        <v>3</v>
      </c>
      <c r="D8" s="230">
        <v>4</v>
      </c>
      <c r="E8" s="230">
        <v>5</v>
      </c>
      <c r="F8" s="230">
        <v>6</v>
      </c>
      <c r="G8" s="230">
        <v>7</v>
      </c>
      <c r="H8" s="230">
        <v>8</v>
      </c>
      <c r="I8" s="230">
        <v>9</v>
      </c>
      <c r="J8" s="230">
        <v>10</v>
      </c>
      <c r="K8" s="230">
        <v>11</v>
      </c>
      <c r="L8" s="230">
        <v>12</v>
      </c>
      <c r="M8" s="269">
        <v>13</v>
      </c>
      <c r="N8" s="269">
        <v>14</v>
      </c>
      <c r="O8" s="269">
        <v>15</v>
      </c>
      <c r="P8" s="269">
        <v>16</v>
      </c>
      <c r="Q8" s="269">
        <v>17</v>
      </c>
      <c r="R8" s="269">
        <v>18</v>
      </c>
      <c r="S8" s="269">
        <v>19</v>
      </c>
      <c r="T8" s="269">
        <v>20</v>
      </c>
    </row>
    <row r="9" spans="1:20" ht="72" customHeight="1" x14ac:dyDescent="0.25">
      <c r="A9" s="408">
        <v>1</v>
      </c>
      <c r="B9" s="404" t="str">
        <f>'Паспорт МП'!B25:Q25</f>
        <v>Цель: обеспечение доступного и качественного образования в соответствии с запросами населения и перспективными задачами развития города Томска, Томской области и Российской Федерации.</v>
      </c>
      <c r="C9" s="147" t="str">
        <f>'Паспорт МП'!B26</f>
        <v>Доля выпускников муниципальных общеобразовательных организаций, получивших аттестат о среднем общем образовании в их общей численности, %</v>
      </c>
      <c r="D9" s="138" t="s">
        <v>69</v>
      </c>
      <c r="E9" s="138" t="s">
        <v>579</v>
      </c>
      <c r="F9" s="149">
        <f>'Паспорт МП'!C26</f>
        <v>99.5</v>
      </c>
      <c r="G9" s="144" t="str">
        <f>'Паспорт МП'!D26</f>
        <v>не ниже 98</v>
      </c>
      <c r="H9" s="144" t="str">
        <f>'Паспорт МП'!E26</f>
        <v>не ниже 98</v>
      </c>
      <c r="I9" s="144" t="str">
        <f>'Паспорт МП'!F26</f>
        <v>не ниже 98</v>
      </c>
      <c r="J9" s="144" t="str">
        <f>'Паспорт МП'!G26</f>
        <v>не ниже 98</v>
      </c>
      <c r="K9" s="144" t="str">
        <f>'Паспорт МП'!H26</f>
        <v>не ниже 98</v>
      </c>
      <c r="L9" s="144" t="str">
        <f>'Паспорт МП'!I26</f>
        <v>не ниже 98</v>
      </c>
      <c r="M9" s="144" t="str">
        <f>'Паспорт МП'!J26</f>
        <v>не ниже 98</v>
      </c>
      <c r="N9" s="144" t="str">
        <f>'Паспорт МП'!K26</f>
        <v>не ниже 98</v>
      </c>
      <c r="O9" s="144" t="str">
        <f>'Паспорт МП'!L26</f>
        <v>не ниже 98</v>
      </c>
      <c r="P9" s="144">
        <f>'Паспорт МП'!M26</f>
        <v>0</v>
      </c>
      <c r="Q9" s="144" t="str">
        <f>'Паспорт МП'!N26</f>
        <v>не ниже 98</v>
      </c>
      <c r="R9" s="144">
        <f>'Паспорт МП'!O26</f>
        <v>0</v>
      </c>
      <c r="S9" s="144" t="str">
        <f>'Паспорт МП'!P26</f>
        <v>не ниже 98</v>
      </c>
      <c r="T9" s="144">
        <f>'Паспорт МП'!Q26</f>
        <v>0</v>
      </c>
    </row>
    <row r="10" spans="1:20" ht="114" customHeight="1" x14ac:dyDescent="0.25">
      <c r="A10" s="409"/>
      <c r="B10" s="405"/>
      <c r="C10" s="147" t="str">
        <f>'Паспорт МП'!B27</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D10" s="138" t="s">
        <v>607</v>
      </c>
      <c r="E10" s="138" t="s">
        <v>70</v>
      </c>
      <c r="F10" s="204">
        <f>'Паспорт МП'!C27</f>
        <v>80.11</v>
      </c>
      <c r="G10" s="144" t="str">
        <f>'Паспорт МП'!D27</f>
        <v>не менее 75</v>
      </c>
      <c r="H10" s="144" t="str">
        <f>'Паспорт МП'!E27</f>
        <v>не менее 75</v>
      </c>
      <c r="I10" s="144" t="str">
        <f>'Паспорт МП'!F27</f>
        <v>не менее 75</v>
      </c>
      <c r="J10" s="144" t="str">
        <f>'Паспорт МП'!G27</f>
        <v>не менее 75</v>
      </c>
      <c r="K10" s="144" t="str">
        <f>'Паспорт МП'!H27</f>
        <v>не менее 75</v>
      </c>
      <c r="L10" s="144" t="str">
        <f>'Паспорт МП'!I27</f>
        <v>не менее 75</v>
      </c>
      <c r="M10" s="144" t="str">
        <f>'Паспорт МП'!J27</f>
        <v>не менее 75</v>
      </c>
      <c r="N10" s="144" t="str">
        <f>'Паспорт МП'!K27</f>
        <v>не менее 75</v>
      </c>
      <c r="O10" s="144" t="str">
        <f>'Паспорт МП'!L27</f>
        <v>не менее 75</v>
      </c>
      <c r="P10" s="144" t="str">
        <f>'Паспорт МП'!M27</f>
        <v>не менее 75</v>
      </c>
      <c r="Q10" s="144" t="str">
        <f>'Паспорт МП'!N27</f>
        <v>не менее 75</v>
      </c>
      <c r="R10" s="144">
        <f>'Паспорт МП'!O27</f>
        <v>0</v>
      </c>
      <c r="S10" s="144" t="str">
        <f>'Паспорт МП'!P27</f>
        <v>не менее 75</v>
      </c>
      <c r="T10" s="144">
        <f>'Паспорт МП'!Q27</f>
        <v>0</v>
      </c>
    </row>
    <row r="11" spans="1:20" ht="108.75" customHeight="1" x14ac:dyDescent="0.25">
      <c r="A11" s="409"/>
      <c r="B11" s="405"/>
      <c r="C11" s="147" t="str">
        <f>'Паспорт МП'!B28</f>
        <v>Уровень заработной платы педагогических работников муниципальных общеобразовательных учреждений, % от установленного в соответствии с Соглашениями с Томской областью уровня заработной платы</v>
      </c>
      <c r="D11" s="138" t="s">
        <v>73</v>
      </c>
      <c r="E11" s="138" t="s">
        <v>74</v>
      </c>
      <c r="F11" s="144">
        <f>'Паспорт МП'!C28</f>
        <v>100</v>
      </c>
      <c r="G11" s="144">
        <f>'Паспорт МП'!D28</f>
        <v>100</v>
      </c>
      <c r="H11" s="144">
        <f>'Паспорт МП'!E28</f>
        <v>0</v>
      </c>
      <c r="I11" s="144">
        <f>'Паспорт МП'!F28</f>
        <v>100</v>
      </c>
      <c r="J11" s="144">
        <f>'Паспорт МП'!G28</f>
        <v>0</v>
      </c>
      <c r="K11" s="144">
        <f>'Паспорт МП'!H28</f>
        <v>100</v>
      </c>
      <c r="L11" s="144">
        <f>'Паспорт МП'!I28</f>
        <v>0</v>
      </c>
      <c r="M11" s="144">
        <f>'Паспорт МП'!J28</f>
        <v>100</v>
      </c>
      <c r="N11" s="144">
        <f>'Паспорт МП'!K28</f>
        <v>0</v>
      </c>
      <c r="O11" s="144">
        <f>'Паспорт МП'!L28</f>
        <v>100</v>
      </c>
      <c r="P11" s="144">
        <f>'Паспорт МП'!M28</f>
        <v>0</v>
      </c>
      <c r="Q11" s="144">
        <f>'Паспорт МП'!N28</f>
        <v>100</v>
      </c>
      <c r="R11" s="144">
        <f>'Паспорт МП'!O28</f>
        <v>0</v>
      </c>
      <c r="S11" s="144">
        <f>'Паспорт МП'!P28</f>
        <v>100</v>
      </c>
      <c r="T11" s="144">
        <f>'Паспорт МП'!Q28</f>
        <v>0</v>
      </c>
    </row>
    <row r="12" spans="1:20" ht="98.25" customHeight="1" x14ac:dyDescent="0.25">
      <c r="A12" s="409"/>
      <c r="B12" s="405"/>
      <c r="C12" s="147" t="str">
        <f>'Паспорт МП'!B29</f>
        <v>Уровень заработной платы педагогических работников муниципальных дошкольных образовательных учреждений, % от установленного в соответствии с Соглашениями с Томской областью уровня заработной платы</v>
      </c>
      <c r="D12" s="138" t="s">
        <v>73</v>
      </c>
      <c r="E12" s="138" t="s">
        <v>74</v>
      </c>
      <c r="F12" s="144">
        <f>'Паспорт МП'!C29</f>
        <v>100</v>
      </c>
      <c r="G12" s="144">
        <f>'Паспорт МП'!D29</f>
        <v>100</v>
      </c>
      <c r="H12" s="144">
        <f>'Паспорт МП'!E29</f>
        <v>0</v>
      </c>
      <c r="I12" s="144">
        <f>'Паспорт МП'!F29</f>
        <v>100</v>
      </c>
      <c r="J12" s="144">
        <f>'Паспорт МП'!G29</f>
        <v>0</v>
      </c>
      <c r="K12" s="144">
        <f>'Паспорт МП'!H29</f>
        <v>100</v>
      </c>
      <c r="L12" s="144">
        <f>'Паспорт МП'!I29</f>
        <v>0</v>
      </c>
      <c r="M12" s="144">
        <f>'Паспорт МП'!J29</f>
        <v>100</v>
      </c>
      <c r="N12" s="144">
        <f>'Паспорт МП'!K29</f>
        <v>0</v>
      </c>
      <c r="O12" s="144">
        <f>'Паспорт МП'!L29</f>
        <v>100</v>
      </c>
      <c r="P12" s="144">
        <f>'Паспорт МП'!M29</f>
        <v>0</v>
      </c>
      <c r="Q12" s="144">
        <f>'Паспорт МП'!N29</f>
        <v>100</v>
      </c>
      <c r="R12" s="144">
        <f>'Паспорт МП'!O29</f>
        <v>0</v>
      </c>
      <c r="S12" s="144">
        <f>'Паспорт МП'!P29</f>
        <v>100</v>
      </c>
      <c r="T12" s="144">
        <f>'Паспорт МП'!Q29</f>
        <v>0</v>
      </c>
    </row>
    <row r="13" spans="1:20" ht="117" customHeight="1" x14ac:dyDescent="0.25">
      <c r="A13" s="409"/>
      <c r="B13" s="405"/>
      <c r="C13" s="147" t="str">
        <f>'Паспорт МП'!B30</f>
        <v>Уровень заработной платы педагогических работников муниципальных образовательных учреждений дополнительного образования детей, % от установленного в соответствии с Соглашениями с Томской областью уровня заработной платы</v>
      </c>
      <c r="D13" s="138" t="s">
        <v>73</v>
      </c>
      <c r="E13" s="138" t="s">
        <v>74</v>
      </c>
      <c r="F13" s="144">
        <f>'Паспорт МП'!C30</f>
        <v>100</v>
      </c>
      <c r="G13" s="144">
        <f>'Паспорт МП'!D30</f>
        <v>100</v>
      </c>
      <c r="H13" s="144">
        <f>'Паспорт МП'!E30</f>
        <v>0</v>
      </c>
      <c r="I13" s="144">
        <f>'Паспорт МП'!F30</f>
        <v>100</v>
      </c>
      <c r="J13" s="144">
        <f>'Паспорт МП'!G30</f>
        <v>0</v>
      </c>
      <c r="K13" s="144">
        <f>'Паспорт МП'!H30</f>
        <v>100</v>
      </c>
      <c r="L13" s="144">
        <f>'Паспорт МП'!I30</f>
        <v>0</v>
      </c>
      <c r="M13" s="144">
        <f>'Паспорт МП'!J30</f>
        <v>100</v>
      </c>
      <c r="N13" s="144">
        <f>'Паспорт МП'!K30</f>
        <v>0</v>
      </c>
      <c r="O13" s="144">
        <f>'Паспорт МП'!L30</f>
        <v>100</v>
      </c>
      <c r="P13" s="144">
        <f>'Паспорт МП'!M30</f>
        <v>0</v>
      </c>
      <c r="Q13" s="144">
        <f>'Паспорт МП'!N30</f>
        <v>100</v>
      </c>
      <c r="R13" s="144">
        <f>'Паспорт МП'!O30</f>
        <v>0</v>
      </c>
      <c r="S13" s="144">
        <f>'Паспорт МП'!P30</f>
        <v>100</v>
      </c>
      <c r="T13" s="144">
        <f>'Паспорт МП'!Q30</f>
        <v>0</v>
      </c>
    </row>
    <row r="14" spans="1:20" ht="55.5" customHeight="1" x14ac:dyDescent="0.25">
      <c r="A14" s="409"/>
      <c r="B14" s="405"/>
      <c r="C14" s="147" t="str">
        <f>'Паспорт МП'!B31</f>
        <v>Доля населения, положительно оценивающего уровень  общего образования, % от числа опрошенных</v>
      </c>
      <c r="D14" s="203" t="s">
        <v>78</v>
      </c>
      <c r="E14" s="203" t="s">
        <v>79</v>
      </c>
      <c r="F14" s="144">
        <f>'Паспорт МП'!C31</f>
        <v>72</v>
      </c>
      <c r="G14" s="144" t="str">
        <f>'Паспорт МП'!D31</f>
        <v>не ниже 75</v>
      </c>
      <c r="H14" s="144">
        <f>'Паспорт МП'!E31</f>
        <v>0</v>
      </c>
      <c r="I14" s="144" t="str">
        <f>'Паспорт МП'!F31</f>
        <v>не ниже 75</v>
      </c>
      <c r="J14" s="144">
        <f>'Паспорт МП'!G31</f>
        <v>0</v>
      </c>
      <c r="K14" s="144" t="str">
        <f>'Паспорт МП'!H31</f>
        <v>не ниже 75</v>
      </c>
      <c r="L14" s="144">
        <f>'Паспорт МП'!I31</f>
        <v>0</v>
      </c>
      <c r="M14" s="144" t="str">
        <f>'Паспорт МП'!J31</f>
        <v>не ниже 75</v>
      </c>
      <c r="N14" s="144">
        <f>'Паспорт МП'!K31</f>
        <v>0</v>
      </c>
      <c r="O14" s="144" t="str">
        <f>'Паспорт МП'!L31</f>
        <v>не ниже 75</v>
      </c>
      <c r="P14" s="144">
        <f>'Паспорт МП'!M31</f>
        <v>0</v>
      </c>
      <c r="Q14" s="144" t="str">
        <f>'Паспорт МП'!N31</f>
        <v>не ниже 75</v>
      </c>
      <c r="R14" s="144">
        <f>'Паспорт МП'!O31</f>
        <v>0</v>
      </c>
      <c r="S14" s="144" t="str">
        <f>'Паспорт МП'!P31</f>
        <v>не ниже 75</v>
      </c>
      <c r="T14" s="144">
        <f>'Паспорт МП'!Q31</f>
        <v>0</v>
      </c>
    </row>
    <row r="15" spans="1:20" ht="104.25" customHeight="1" x14ac:dyDescent="0.25">
      <c r="A15" s="409"/>
      <c r="B15" s="405"/>
      <c r="C15" s="147" t="str">
        <f>'Паспорт МП'!B32</f>
        <v>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v>
      </c>
      <c r="D15" s="203" t="s">
        <v>80</v>
      </c>
      <c r="E15" s="203" t="s">
        <v>81</v>
      </c>
      <c r="F15" s="144">
        <f>'Паспорт МП'!C32</f>
        <v>36</v>
      </c>
      <c r="G15" s="144" t="str">
        <f>'Паспорт МП'!D32</f>
        <v>не менее 25</v>
      </c>
      <c r="H15" s="144" t="str">
        <f>'Паспорт МП'!E32</f>
        <v>не менее 25</v>
      </c>
      <c r="I15" s="144" t="str">
        <f>'Паспорт МП'!F32</f>
        <v>не менее 25</v>
      </c>
      <c r="J15" s="144" t="str">
        <f>'Паспорт МП'!G32</f>
        <v>не менее 25</v>
      </c>
      <c r="K15" s="144" t="str">
        <f>'Паспорт МП'!H32</f>
        <v>не менее 25</v>
      </c>
      <c r="L15" s="144" t="str">
        <f>'Паспорт МП'!I32</f>
        <v>не менее 25</v>
      </c>
      <c r="M15" s="144" t="str">
        <f>'Паспорт МП'!J32</f>
        <v>не менее 25</v>
      </c>
      <c r="N15" s="144">
        <f>'Паспорт МП'!K32</f>
        <v>0</v>
      </c>
      <c r="O15" s="144" t="str">
        <f>'Паспорт МП'!L32</f>
        <v>не менее 25</v>
      </c>
      <c r="P15" s="144">
        <f>'Паспорт МП'!M32</f>
        <v>0</v>
      </c>
      <c r="Q15" s="144" t="str">
        <f>'Паспорт МП'!N32</f>
        <v>не менее 25</v>
      </c>
      <c r="R15" s="144">
        <f>'Паспорт МП'!O32</f>
        <v>0</v>
      </c>
      <c r="S15" s="144" t="str">
        <f>'Паспорт МП'!P32</f>
        <v>не менее 25</v>
      </c>
      <c r="T15" s="144">
        <f>'Паспорт МП'!Q32</f>
        <v>0</v>
      </c>
    </row>
    <row r="16" spans="1:20" ht="68.25" customHeight="1" x14ac:dyDescent="0.25">
      <c r="A16" s="410"/>
      <c r="B16" s="406"/>
      <c r="C16" s="147" t="str">
        <f>'Паспорт МП'!B33</f>
        <v>Доступность дошкольного образования для детей в возрасте от 2 месяцев до 7 лет (включительно) по месту жительства, (отложенный спрос), %</v>
      </c>
      <c r="D16" s="203" t="s">
        <v>80</v>
      </c>
      <c r="E16" s="203" t="s">
        <v>82</v>
      </c>
      <c r="F16" s="149">
        <f>'Паспорт МП'!C33</f>
        <v>96.4</v>
      </c>
      <c r="G16" s="144">
        <f>'Паспорт МП'!D33</f>
        <v>100</v>
      </c>
      <c r="H16" s="144">
        <f>'Паспорт МП'!E33</f>
        <v>100</v>
      </c>
      <c r="I16" s="144">
        <f>'Паспорт МП'!F33</f>
        <v>100</v>
      </c>
      <c r="J16" s="144">
        <f>'Паспорт МП'!G33</f>
        <v>100</v>
      </c>
      <c r="K16" s="144">
        <f>'Паспорт МП'!H33</f>
        <v>100</v>
      </c>
      <c r="L16" s="144">
        <f>'Паспорт МП'!I33</f>
        <v>100</v>
      </c>
      <c r="M16" s="144">
        <f>'Паспорт МП'!J33</f>
        <v>100</v>
      </c>
      <c r="N16" s="144">
        <f>'Паспорт МП'!K33</f>
        <v>0</v>
      </c>
      <c r="O16" s="144">
        <f>'Паспорт МП'!L33</f>
        <v>100</v>
      </c>
      <c r="P16" s="144">
        <f>'Паспорт МП'!M33</f>
        <v>0</v>
      </c>
      <c r="Q16" s="144">
        <f>'Паспорт МП'!N33</f>
        <v>100</v>
      </c>
      <c r="R16" s="144">
        <f>'Паспорт МП'!O33</f>
        <v>0</v>
      </c>
      <c r="S16" s="144">
        <f>'Паспорт МП'!P33</f>
        <v>100</v>
      </c>
      <c r="T16" s="144">
        <f>'Паспорт МП'!Q33</f>
        <v>0</v>
      </c>
    </row>
    <row r="17" spans="1:20" x14ac:dyDescent="0.25">
      <c r="A17" s="217"/>
      <c r="B17" s="605" t="s">
        <v>450</v>
      </c>
      <c r="C17" s="606"/>
      <c r="D17" s="606"/>
      <c r="E17" s="606"/>
      <c r="F17" s="606"/>
      <c r="G17" s="606"/>
      <c r="H17" s="606"/>
      <c r="I17" s="606"/>
      <c r="J17" s="606"/>
      <c r="K17" s="606"/>
      <c r="L17" s="606"/>
      <c r="M17" s="606"/>
      <c r="N17" s="606"/>
      <c r="O17" s="606"/>
      <c r="P17" s="606"/>
      <c r="Q17" s="606"/>
      <c r="R17" s="606"/>
      <c r="S17" s="606"/>
      <c r="T17" s="606"/>
    </row>
    <row r="18" spans="1:20" ht="58.5" customHeight="1" x14ac:dyDescent="0.25">
      <c r="A18" s="408" t="s">
        <v>83</v>
      </c>
      <c r="B18" s="404" t="str">
        <f>'Паспорт МП'!B36:Q36</f>
        <v>Задача 1: обеспечение доступного и качественного дошкольного образования.</v>
      </c>
      <c r="C18" s="270" t="str">
        <f>'Паспорт МП'!B37</f>
        <v>Численность детей от 2 месяцев до 7 лет (включительно), получающих дошкольное образование, чел.</v>
      </c>
      <c r="D18" s="271" t="s">
        <v>73</v>
      </c>
      <c r="E18" s="404" t="s">
        <v>84</v>
      </c>
      <c r="F18" s="144">
        <f>'Паспорт МП'!C37</f>
        <v>25958</v>
      </c>
      <c r="G18" s="144">
        <f>'Паспорт МП'!D37</f>
        <v>25000</v>
      </c>
      <c r="H18" s="144">
        <f>'Паспорт МП'!E37</f>
        <v>25000</v>
      </c>
      <c r="I18" s="144">
        <f>'Паспорт МП'!F37</f>
        <v>25000</v>
      </c>
      <c r="J18" s="144">
        <f>'Паспорт МП'!G37</f>
        <v>25000</v>
      </c>
      <c r="K18" s="144">
        <f>'Паспорт МП'!H37</f>
        <v>25000</v>
      </c>
      <c r="L18" s="144">
        <f>'Паспорт МП'!I37</f>
        <v>25000</v>
      </c>
      <c r="M18" s="144">
        <f>'Паспорт МП'!J37</f>
        <v>28595</v>
      </c>
      <c r="N18" s="144">
        <f>'Паспорт МП'!K37</f>
        <v>0</v>
      </c>
      <c r="O18" s="144">
        <f>'Паспорт МП'!L37</f>
        <v>28595</v>
      </c>
      <c r="P18" s="144">
        <f>'Паспорт МП'!M37</f>
        <v>0</v>
      </c>
      <c r="Q18" s="144">
        <f>'Паспорт МП'!N37</f>
        <v>28595</v>
      </c>
      <c r="R18" s="144">
        <f>'Паспорт МП'!O37</f>
        <v>0</v>
      </c>
      <c r="S18" s="144">
        <f>'Паспорт МП'!P37</f>
        <v>28595</v>
      </c>
      <c r="T18" s="144">
        <f>'Паспорт МП'!Q37</f>
        <v>0</v>
      </c>
    </row>
    <row r="19" spans="1:20" ht="90.75" customHeight="1" x14ac:dyDescent="0.25">
      <c r="A19" s="409"/>
      <c r="B19" s="405"/>
      <c r="C19" s="270" t="str">
        <f>'Паспорт МП'!B38</f>
        <v>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v>
      </c>
      <c r="D19" s="271" t="s">
        <v>73</v>
      </c>
      <c r="E19" s="405"/>
      <c r="F19" s="144">
        <f>'Паспорт МП'!C38</f>
        <v>100</v>
      </c>
      <c r="G19" s="144">
        <f>'Паспорт МП'!D38</f>
        <v>100</v>
      </c>
      <c r="H19" s="144">
        <f>'Паспорт МП'!E38</f>
        <v>100</v>
      </c>
      <c r="I19" s="144">
        <f>'Паспорт МП'!F38</f>
        <v>100</v>
      </c>
      <c r="J19" s="144">
        <f>'Паспорт МП'!G38</f>
        <v>100</v>
      </c>
      <c r="K19" s="144">
        <f>'Паспорт МП'!H38</f>
        <v>100</v>
      </c>
      <c r="L19" s="144">
        <f>'Паспорт МП'!I38</f>
        <v>100</v>
      </c>
      <c r="M19" s="144">
        <f>'Паспорт МП'!J38</f>
        <v>100</v>
      </c>
      <c r="N19" s="144">
        <f>'Паспорт МП'!K38</f>
        <v>100</v>
      </c>
      <c r="O19" s="144">
        <f>'Паспорт МП'!L38</f>
        <v>100</v>
      </c>
      <c r="P19" s="144">
        <f>'Паспорт МП'!M38</f>
        <v>100</v>
      </c>
      <c r="Q19" s="144">
        <f>'Паспорт МП'!N38</f>
        <v>100</v>
      </c>
      <c r="R19" s="144">
        <f>'Паспорт МП'!O38</f>
        <v>0</v>
      </c>
      <c r="S19" s="144">
        <f>'Паспорт МП'!P38</f>
        <v>100</v>
      </c>
      <c r="T19" s="144">
        <f>'Паспорт МП'!Q38</f>
        <v>0</v>
      </c>
    </row>
    <row r="20" spans="1:20" ht="50.25" customHeight="1" x14ac:dyDescent="0.25">
      <c r="A20" s="409"/>
      <c r="B20" s="405"/>
      <c r="C20" s="270" t="str">
        <f>'Паспорт МП'!B39</f>
        <v>Обеспеченность детей в возрасте от 3 до 7 лет формами дошкольного образования,  % от потребности</v>
      </c>
      <c r="D20" s="271" t="s">
        <v>73</v>
      </c>
      <c r="E20" s="405"/>
      <c r="F20" s="144">
        <f>'Паспорт МП'!C39</f>
        <v>100</v>
      </c>
      <c r="G20" s="144">
        <f>'Паспорт МП'!D39</f>
        <v>100</v>
      </c>
      <c r="H20" s="144">
        <f>'Паспорт МП'!E39</f>
        <v>100</v>
      </c>
      <c r="I20" s="144">
        <f>'Паспорт МП'!F39</f>
        <v>100</v>
      </c>
      <c r="J20" s="144">
        <f>'Паспорт МП'!G39</f>
        <v>100</v>
      </c>
      <c r="K20" s="144">
        <f>'Паспорт МП'!H39</f>
        <v>100</v>
      </c>
      <c r="L20" s="144">
        <f>'Паспорт МП'!I39</f>
        <v>100</v>
      </c>
      <c r="M20" s="144">
        <f>'Паспорт МП'!J39</f>
        <v>100</v>
      </c>
      <c r="N20" s="144">
        <f>'Паспорт МП'!K39</f>
        <v>0</v>
      </c>
      <c r="O20" s="144">
        <f>'Паспорт МП'!L39</f>
        <v>100</v>
      </c>
      <c r="P20" s="144">
        <f>'Паспорт МП'!M39</f>
        <v>0</v>
      </c>
      <c r="Q20" s="144">
        <f>'Паспорт МП'!N39</f>
        <v>100</v>
      </c>
      <c r="R20" s="144">
        <f>'Паспорт МП'!O39</f>
        <v>0</v>
      </c>
      <c r="S20" s="144">
        <f>'Паспорт МП'!P39</f>
        <v>100</v>
      </c>
      <c r="T20" s="144">
        <f>'Паспорт МП'!Q39</f>
        <v>0</v>
      </c>
    </row>
    <row r="21" spans="1:20" ht="89.25" customHeight="1" x14ac:dyDescent="0.25">
      <c r="A21" s="409"/>
      <c r="B21" s="405"/>
      <c r="C21" s="270" t="str">
        <f>'Паспорт МП'!B40</f>
        <v>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 *</v>
      </c>
      <c r="D21" s="271" t="s">
        <v>73</v>
      </c>
      <c r="E21" s="405"/>
      <c r="F21" s="144">
        <f>'Паспорт МП'!C40</f>
        <v>100</v>
      </c>
      <c r="G21" s="144">
        <f>'Паспорт МП'!D40</f>
        <v>100</v>
      </c>
      <c r="H21" s="144">
        <f>'Паспорт МП'!E40</f>
        <v>100</v>
      </c>
      <c r="I21" s="144">
        <f>'Паспорт МП'!F40</f>
        <v>100</v>
      </c>
      <c r="J21" s="144">
        <f>'Паспорт МП'!G40</f>
        <v>100</v>
      </c>
      <c r="K21" s="144">
        <f>'Паспорт МП'!H40</f>
        <v>100</v>
      </c>
      <c r="L21" s="144">
        <f>'Паспорт МП'!I40</f>
        <v>100</v>
      </c>
      <c r="M21" s="144">
        <f>'Паспорт МП'!J40</f>
        <v>100</v>
      </c>
      <c r="N21" s="144">
        <f>'Паспорт МП'!K40</f>
        <v>100</v>
      </c>
      <c r="O21" s="144">
        <f>'Паспорт МП'!L40</f>
        <v>100</v>
      </c>
      <c r="P21" s="144">
        <f>'Паспорт МП'!M40</f>
        <v>100</v>
      </c>
      <c r="Q21" s="144">
        <f>'Паспорт МП'!N40</f>
        <v>100</v>
      </c>
      <c r="R21" s="144">
        <f>'Паспорт МП'!O40</f>
        <v>0</v>
      </c>
      <c r="S21" s="144">
        <f>'Паспорт МП'!P40</f>
        <v>100</v>
      </c>
      <c r="T21" s="144">
        <f>'Паспорт МП'!Q40</f>
        <v>0</v>
      </c>
    </row>
    <row r="22" spans="1:20" ht="72" customHeight="1" x14ac:dyDescent="0.25">
      <c r="A22" s="409"/>
      <c r="B22" s="405"/>
      <c r="C22" s="270" t="str">
        <f>'Паспорт МП'!B41</f>
        <v>Доступность дошкольного образования для детей в возрасте от 2 месяцев до 7 лет (включительно) по месту жительства, (отложенный спрос), %</v>
      </c>
      <c r="D22" s="138" t="s">
        <v>73</v>
      </c>
      <c r="E22" s="405"/>
      <c r="F22" s="149">
        <f>'Паспорт МП'!C41</f>
        <v>96.4</v>
      </c>
      <c r="G22" s="144">
        <f>'Паспорт МП'!D41</f>
        <v>100</v>
      </c>
      <c r="H22" s="144">
        <f>'Паспорт МП'!E41</f>
        <v>100</v>
      </c>
      <c r="I22" s="144">
        <f>'Паспорт МП'!F41</f>
        <v>100</v>
      </c>
      <c r="J22" s="144">
        <f>'Паспорт МП'!G41</f>
        <v>100</v>
      </c>
      <c r="K22" s="144">
        <f>'Паспорт МП'!H41</f>
        <v>100</v>
      </c>
      <c r="L22" s="144">
        <f>'Паспорт МП'!I41</f>
        <v>100</v>
      </c>
      <c r="M22" s="144">
        <f>'Паспорт МП'!J41</f>
        <v>100</v>
      </c>
      <c r="N22" s="144">
        <f>'Паспорт МП'!K41</f>
        <v>0</v>
      </c>
      <c r="O22" s="144">
        <f>'Паспорт МП'!L41</f>
        <v>100</v>
      </c>
      <c r="P22" s="144">
        <f>'Паспорт МП'!M41</f>
        <v>0</v>
      </c>
      <c r="Q22" s="144">
        <f>'Паспорт МП'!N41</f>
        <v>100</v>
      </c>
      <c r="R22" s="144">
        <f>'Паспорт МП'!O41</f>
        <v>0</v>
      </c>
      <c r="S22" s="144">
        <f>'Паспорт МП'!P41</f>
        <v>100</v>
      </c>
      <c r="T22" s="144">
        <f>'Паспорт МП'!Q41</f>
        <v>0</v>
      </c>
    </row>
    <row r="23" spans="1:20" x14ac:dyDescent="0.25">
      <c r="A23" s="231"/>
      <c r="B23" s="607" t="s">
        <v>449</v>
      </c>
      <c r="C23" s="607"/>
      <c r="D23" s="607"/>
      <c r="E23" s="607"/>
      <c r="F23" s="607"/>
      <c r="G23" s="607"/>
      <c r="H23" s="607"/>
      <c r="I23" s="607"/>
      <c r="J23" s="607"/>
      <c r="K23" s="607"/>
      <c r="L23" s="607"/>
      <c r="M23" s="607"/>
      <c r="N23" s="607"/>
      <c r="O23" s="607"/>
      <c r="P23" s="607"/>
      <c r="Q23" s="607"/>
      <c r="R23" s="607"/>
      <c r="S23" s="607"/>
      <c r="T23" s="607"/>
    </row>
    <row r="24" spans="1:20" ht="54" customHeight="1" x14ac:dyDescent="0.25">
      <c r="A24" s="403" t="s">
        <v>85</v>
      </c>
      <c r="B24" s="406" t="str">
        <f>'Паспорт МП'!B42:Q42</f>
        <v>Задача 2: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v>
      </c>
      <c r="C24" s="232" t="str">
        <f>'Паспорт МП'!B43</f>
        <v>Численность обучающихся в муниципальных общеобразовательных учреждениях, чел.</v>
      </c>
      <c r="D24" s="138" t="str">
        <f>'[2]Прил.4 к проекту прил.1 к ПП2'!D13</f>
        <v>официальные статистические сведения ФСН № ОО-1</v>
      </c>
      <c r="E24" s="405" t="s">
        <v>86</v>
      </c>
      <c r="F24" s="272">
        <f>'Паспорт МП'!C43</f>
        <v>64180</v>
      </c>
      <c r="G24" s="272">
        <f>'Паспорт МП'!D43</f>
        <v>64900</v>
      </c>
      <c r="H24" s="272">
        <f>'Паспорт МП'!E43</f>
        <v>64900</v>
      </c>
      <c r="I24" s="272">
        <f>'Паспорт МП'!F43</f>
        <v>65100</v>
      </c>
      <c r="J24" s="272">
        <f>'Паспорт МП'!G43</f>
        <v>65100</v>
      </c>
      <c r="K24" s="272">
        <f>'Паспорт МП'!H43</f>
        <v>65900</v>
      </c>
      <c r="L24" s="272">
        <f>'Паспорт МП'!I43</f>
        <v>65900</v>
      </c>
      <c r="M24" s="272">
        <f>'Паспорт МП'!J43</f>
        <v>66900</v>
      </c>
      <c r="N24" s="272">
        <f>'Паспорт МП'!K43</f>
        <v>66900</v>
      </c>
      <c r="O24" s="272">
        <f>'Паспорт МП'!L43</f>
        <v>67900</v>
      </c>
      <c r="P24" s="272">
        <f>'Паспорт МП'!M43</f>
        <v>67900</v>
      </c>
      <c r="Q24" s="272">
        <f>'Паспорт МП'!N43</f>
        <v>68900</v>
      </c>
      <c r="R24" s="272">
        <f>'Паспорт МП'!O43</f>
        <v>0</v>
      </c>
      <c r="S24" s="272">
        <f>'Паспорт МП'!P43</f>
        <v>69900</v>
      </c>
      <c r="T24" s="272">
        <f>'Паспорт МП'!Q43</f>
        <v>0</v>
      </c>
    </row>
    <row r="25" spans="1:20" ht="105.75" customHeight="1" x14ac:dyDescent="0.25">
      <c r="A25" s="403"/>
      <c r="B25" s="407"/>
      <c r="C25" s="232" t="str">
        <f>'Паспорт МП'!B44</f>
        <v>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v>
      </c>
      <c r="D25" s="273" t="str">
        <f>'[2]Прил.4 к проекту прил.1 к ПП2'!D15</f>
        <v>официальные статистические сведения ФСН № ОО-1</v>
      </c>
      <c r="E25" s="405"/>
      <c r="F25" s="272">
        <f>'Паспорт МП'!C44</f>
        <v>605</v>
      </c>
      <c r="G25" s="272" t="str">
        <f>'Паспорт МП'!D44</f>
        <v>не менее 600</v>
      </c>
      <c r="H25" s="272" t="str">
        <f>'Паспорт МП'!E44</f>
        <v>не менее 600</v>
      </c>
      <c r="I25" s="272" t="str">
        <f>'Паспорт МП'!F44</f>
        <v>не менее 600</v>
      </c>
      <c r="J25" s="272" t="str">
        <f>'Паспорт МП'!G44</f>
        <v>не менее 600</v>
      </c>
      <c r="K25" s="272" t="str">
        <f>'Паспорт МП'!H44</f>
        <v>не менее 600</v>
      </c>
      <c r="L25" s="272" t="str">
        <f>'Паспорт МП'!I44</f>
        <v>не менее 600</v>
      </c>
      <c r="M25" s="272" t="str">
        <f>'Паспорт МП'!J44</f>
        <v>не менее 600</v>
      </c>
      <c r="N25" s="272">
        <f>'Паспорт МП'!K44</f>
        <v>0</v>
      </c>
      <c r="O25" s="272" t="str">
        <f>'Паспорт МП'!L44</f>
        <v>не менее 600</v>
      </c>
      <c r="P25" s="272">
        <f>'Паспорт МП'!M44</f>
        <v>0</v>
      </c>
      <c r="Q25" s="272" t="str">
        <f>'Паспорт МП'!N44</f>
        <v>не менее 600</v>
      </c>
      <c r="R25" s="272">
        <f>'Паспорт МП'!O44</f>
        <v>0</v>
      </c>
      <c r="S25" s="272" t="str">
        <f>'Паспорт МП'!P44</f>
        <v>не менее 600</v>
      </c>
      <c r="T25" s="272">
        <f>'Паспорт МП'!Q44</f>
        <v>0</v>
      </c>
    </row>
    <row r="26" spans="1:20" x14ac:dyDescent="0.25">
      <c r="A26" s="274"/>
      <c r="B26" s="605" t="s">
        <v>451</v>
      </c>
      <c r="C26" s="606"/>
      <c r="D26" s="606"/>
      <c r="E26" s="606"/>
      <c r="F26" s="606"/>
      <c r="G26" s="606"/>
      <c r="H26" s="606"/>
      <c r="I26" s="606"/>
      <c r="J26" s="606"/>
      <c r="K26" s="606"/>
      <c r="L26" s="606"/>
      <c r="M26" s="606"/>
      <c r="N26" s="606"/>
      <c r="O26" s="606"/>
      <c r="P26" s="606"/>
      <c r="Q26" s="606"/>
      <c r="R26" s="606"/>
      <c r="S26" s="606"/>
      <c r="T26" s="606"/>
    </row>
    <row r="27" spans="1:20" ht="127.5" customHeight="1" x14ac:dyDescent="0.25">
      <c r="A27" s="408" t="s">
        <v>87</v>
      </c>
      <c r="B27" s="439" t="str">
        <f>'Паспорт МП'!B45:Q45</f>
        <v>Задача 3: организация каникулярного отдыха и занятости детей</v>
      </c>
      <c r="C27" s="147" t="str">
        <f>'Паспорт МП'!B46</f>
        <v>Доля детей в возрасте от 7 до 17 лет включительно, принявших участие в программах каникулярного отдыха в общей численности детей данного возраста, %**</v>
      </c>
      <c r="D27" s="138" t="str">
        <f>'[2]Прил.6 к проекту прил.1 к ПП3'!D13</f>
        <v>статистический отчет</v>
      </c>
      <c r="E27" s="138" t="s">
        <v>89</v>
      </c>
      <c r="F27" s="204">
        <f>'Паспорт МП'!C46</f>
        <v>25.66</v>
      </c>
      <c r="G27" s="144" t="str">
        <f>'Паспорт МП'!D46</f>
        <v>не менее 40</v>
      </c>
      <c r="H27" s="144" t="str">
        <f>'Паспорт МП'!E46</f>
        <v>не менее 40</v>
      </c>
      <c r="I27" s="144" t="str">
        <f>'Паспорт МП'!F46</f>
        <v>не менее 40</v>
      </c>
      <c r="J27" s="144" t="str">
        <f>'Паспорт МП'!G46</f>
        <v>не менее 40</v>
      </c>
      <c r="K27" s="144" t="str">
        <f>'Паспорт МП'!H46</f>
        <v>не менее 40</v>
      </c>
      <c r="L27" s="144" t="str">
        <f>'Паспорт МП'!I46</f>
        <v>не менее 40</v>
      </c>
      <c r="M27" s="144" t="str">
        <f>'Паспорт МП'!J46</f>
        <v>не менее 40</v>
      </c>
      <c r="N27" s="144" t="str">
        <f>'Паспорт МП'!K46</f>
        <v>не менее 40</v>
      </c>
      <c r="O27" s="144" t="str">
        <f>'Паспорт МП'!L46</f>
        <v>не менее 40</v>
      </c>
      <c r="P27" s="144" t="str">
        <f>'Паспорт МП'!M46</f>
        <v>не менее 40</v>
      </c>
      <c r="Q27" s="144" t="str">
        <f>'Паспорт МП'!N46</f>
        <v>не менее 40</v>
      </c>
      <c r="R27" s="144">
        <f>'Паспорт МП'!O46</f>
        <v>0</v>
      </c>
      <c r="S27" s="144" t="str">
        <f>'Паспорт МП'!P46</f>
        <v>не менее 40</v>
      </c>
      <c r="T27" s="144">
        <f>'Паспорт МП'!Q46</f>
        <v>0</v>
      </c>
    </row>
    <row r="28" spans="1:20" ht="138" customHeight="1" x14ac:dyDescent="0.25">
      <c r="A28" s="409"/>
      <c r="B28" s="441"/>
      <c r="C28" s="147" t="str">
        <f>'Паспорт МП'!B47</f>
        <v>Доля детей-сирот и детей, оставшихся без попечения родителей, отдохнувших в детских лагерях всех типов, от общего количества детей-сирот и детей, оставшихся без попечения родителей, обучающихся в муниципальных общеобразовательных учреждениях, %</v>
      </c>
      <c r="D28" s="138" t="str">
        <f>'Пр.1 к пп.3'!D11</f>
        <v>отчетные данные</v>
      </c>
      <c r="E28" s="138" t="str">
        <f>'Пр.1 к пп.3'!E11</f>
        <v>Отдел воспитания и дополнительного образования департамента образования администрации Города Томска</v>
      </c>
      <c r="F28" s="144">
        <f>'Паспорт МП'!C47</f>
        <v>48</v>
      </c>
      <c r="G28" s="144" t="str">
        <f>'Паспорт МП'!D47</f>
        <v>не менее 40</v>
      </c>
      <c r="H28" s="144" t="str">
        <f>'Паспорт МП'!E47</f>
        <v>не менее 40</v>
      </c>
      <c r="I28" s="144" t="str">
        <f>'Паспорт МП'!F47</f>
        <v>не менее 50</v>
      </c>
      <c r="J28" s="144" t="str">
        <f>'Паспорт МП'!G47</f>
        <v>не менее 50</v>
      </c>
      <c r="K28" s="144" t="str">
        <f>'Паспорт МП'!H47</f>
        <v>не менее 50</v>
      </c>
      <c r="L28" s="144" t="str">
        <f>'Паспорт МП'!I47</f>
        <v>не менее 50</v>
      </c>
      <c r="M28" s="144" t="str">
        <f>'Паспорт МП'!J47</f>
        <v>не менее 55</v>
      </c>
      <c r="N28" s="144">
        <f>'Паспорт МП'!K47</f>
        <v>0</v>
      </c>
      <c r="O28" s="144" t="str">
        <f>'Паспорт МП'!L47</f>
        <v>не менее 60</v>
      </c>
      <c r="P28" s="144">
        <f>'Паспорт МП'!M47</f>
        <v>0</v>
      </c>
      <c r="Q28" s="144" t="str">
        <f>'Паспорт МП'!N47</f>
        <v>не менее 65</v>
      </c>
      <c r="R28" s="144">
        <f>'Паспорт МП'!O47</f>
        <v>0</v>
      </c>
      <c r="S28" s="144" t="str">
        <f>'Паспорт МП'!P47</f>
        <v>не менее 70</v>
      </c>
      <c r="T28" s="144">
        <f>'Паспорт МП'!Q47</f>
        <v>0</v>
      </c>
    </row>
    <row r="29" spans="1:20" ht="89.25" customHeight="1" x14ac:dyDescent="0.25">
      <c r="A29" s="410"/>
      <c r="B29" s="443"/>
      <c r="C29" s="147" t="str">
        <f>'Паспорт МП'!B48</f>
        <v>Доля детей-инвалидов, отдохнувших в детских лагерях всех типов, от общего количества детей-инвалидов, обучающихся в муниципальных общеобразовательных учреждениях, %</v>
      </c>
      <c r="D29" s="138" t="str">
        <f>'Пр.1 к пп.3'!D12</f>
        <v>отчетные данные</v>
      </c>
      <c r="E29" s="138" t="str">
        <f>'Пр.1 к пп.3'!E12</f>
        <v>Отдел воспитания и дополнительного образования департамента образования администрации Города Томска</v>
      </c>
      <c r="F29" s="149">
        <f>'Паспорт МП'!C48</f>
        <v>44.5</v>
      </c>
      <c r="G29" s="144">
        <f>'Паспорт МП'!D48</f>
        <v>30</v>
      </c>
      <c r="H29" s="144">
        <f>'Паспорт МП'!E48</f>
        <v>30</v>
      </c>
      <c r="I29" s="144">
        <f>'Паспорт МП'!F48</f>
        <v>40</v>
      </c>
      <c r="J29" s="144">
        <f>'Паспорт МП'!G48</f>
        <v>40</v>
      </c>
      <c r="K29" s="144">
        <f>'Паспорт МП'!H48</f>
        <v>40</v>
      </c>
      <c r="L29" s="144">
        <f>'Паспорт МП'!I48</f>
        <v>40</v>
      </c>
      <c r="M29" s="144">
        <f>'Паспорт МП'!J48</f>
        <v>40</v>
      </c>
      <c r="N29" s="144">
        <f>'Паспорт МП'!K48</f>
        <v>0</v>
      </c>
      <c r="O29" s="144">
        <f>'Паспорт МП'!L48</f>
        <v>40</v>
      </c>
      <c r="P29" s="144">
        <f>'Паспорт МП'!M48</f>
        <v>0</v>
      </c>
      <c r="Q29" s="144">
        <f>'Паспорт МП'!N48</f>
        <v>40</v>
      </c>
      <c r="R29" s="144">
        <f>'Паспорт МП'!O48</f>
        <v>0</v>
      </c>
      <c r="S29" s="144">
        <f>'Паспорт МП'!P48</f>
        <v>50</v>
      </c>
      <c r="T29" s="144">
        <f>'Паспорт МП'!Q48</f>
        <v>0</v>
      </c>
    </row>
    <row r="30" spans="1:20" x14ac:dyDescent="0.25">
      <c r="A30" s="274"/>
      <c r="B30" s="605" t="s">
        <v>452</v>
      </c>
      <c r="C30" s="606"/>
      <c r="D30" s="606"/>
      <c r="E30" s="606"/>
      <c r="F30" s="606"/>
      <c r="G30" s="606"/>
      <c r="H30" s="606"/>
      <c r="I30" s="606"/>
      <c r="J30" s="606"/>
      <c r="K30" s="606"/>
      <c r="L30" s="606"/>
      <c r="M30" s="606"/>
      <c r="N30" s="606"/>
      <c r="O30" s="606"/>
      <c r="P30" s="606"/>
      <c r="Q30" s="606"/>
      <c r="R30" s="606"/>
      <c r="S30" s="606"/>
      <c r="T30" s="606"/>
    </row>
    <row r="31" spans="1:20" ht="108.75" customHeight="1" x14ac:dyDescent="0.25">
      <c r="A31" s="408" t="s">
        <v>90</v>
      </c>
      <c r="B31" s="404" t="str">
        <f>'Паспорт МП'!B49:Q49</f>
        <v>Задача 4: организация и обеспечение эффективного функционирования и развития сферы образования.</v>
      </c>
      <c r="C31" s="147" t="str">
        <f>'Паспорт МП'!B50</f>
        <v>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v>
      </c>
      <c r="D31" s="138" t="str">
        <f>'[2]Прил.8 к проекту прил.1 к ПП4'!D13</f>
        <v>учет</v>
      </c>
      <c r="E31" s="138" t="s">
        <v>91</v>
      </c>
      <c r="F31" s="144">
        <f>'Паспорт МП'!C50</f>
        <v>82</v>
      </c>
      <c r="G31" s="144">
        <f>'Паспорт МП'!D50</f>
        <v>90</v>
      </c>
      <c r="H31" s="144">
        <f>'Паспорт МП'!E50</f>
        <v>90</v>
      </c>
      <c r="I31" s="144">
        <f>'Паспорт МП'!F50</f>
        <v>95</v>
      </c>
      <c r="J31" s="144">
        <f>'Паспорт МП'!G50</f>
        <v>95</v>
      </c>
      <c r="K31" s="144">
        <f>'Паспорт МП'!H50</f>
        <v>100</v>
      </c>
      <c r="L31" s="144">
        <f>'Паспорт МП'!I50</f>
        <v>100</v>
      </c>
      <c r="M31" s="144">
        <f>'Паспорт МП'!J50</f>
        <v>100</v>
      </c>
      <c r="N31" s="144">
        <f>'Паспорт МП'!K50</f>
        <v>100</v>
      </c>
      <c r="O31" s="144">
        <f>'Паспорт МП'!L50</f>
        <v>100</v>
      </c>
      <c r="P31" s="144">
        <f>'Паспорт МП'!M50</f>
        <v>100</v>
      </c>
      <c r="Q31" s="144">
        <f>'Паспорт МП'!N50</f>
        <v>100</v>
      </c>
      <c r="R31" s="144">
        <f>'Паспорт МП'!O50</f>
        <v>0</v>
      </c>
      <c r="S31" s="144">
        <f>'Паспорт МП'!P50</f>
        <v>100</v>
      </c>
      <c r="T31" s="144">
        <f>'Паспорт МП'!Q50</f>
        <v>0</v>
      </c>
    </row>
    <row r="32" spans="1:20" ht="91.5" customHeight="1" x14ac:dyDescent="0.25">
      <c r="A32" s="409"/>
      <c r="B32" s="405"/>
      <c r="C32" s="147" t="str">
        <f>'Паспорт МП'!B51</f>
        <v>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v>
      </c>
      <c r="D32" s="138" t="str">
        <f>'[2]Прил.8 к проекту прил.1 к ПП4'!D14</f>
        <v>учет</v>
      </c>
      <c r="E32" s="138" t="s">
        <v>92</v>
      </c>
      <c r="F32" s="144">
        <f>'Паспорт МП'!C51</f>
        <v>32</v>
      </c>
      <c r="G32" s="144">
        <f>'Паспорт МП'!D51</f>
        <v>32</v>
      </c>
      <c r="H32" s="144">
        <f>'Паспорт МП'!E51</f>
        <v>32</v>
      </c>
      <c r="I32" s="144">
        <f>'Паспорт МП'!F51</f>
        <v>33</v>
      </c>
      <c r="J32" s="144">
        <f>'Паспорт МП'!G51</f>
        <v>33</v>
      </c>
      <c r="K32" s="144">
        <f>'Паспорт МП'!H51</f>
        <v>33</v>
      </c>
      <c r="L32" s="144">
        <f>'Паспорт МП'!I51</f>
        <v>33</v>
      </c>
      <c r="M32" s="144">
        <f>'Паспорт МП'!J51</f>
        <v>34</v>
      </c>
      <c r="N32" s="144">
        <f>'Паспорт МП'!K51</f>
        <v>34</v>
      </c>
      <c r="O32" s="144">
        <f>'Паспорт МП'!L51</f>
        <v>34</v>
      </c>
      <c r="P32" s="144">
        <f>'Паспорт МП'!M51</f>
        <v>34</v>
      </c>
      <c r="Q32" s="144">
        <f>'Паспорт МП'!N51</f>
        <v>35</v>
      </c>
      <c r="R32" s="144">
        <f>'Паспорт МП'!O51</f>
        <v>0</v>
      </c>
      <c r="S32" s="144">
        <f>'Паспорт МП'!P51</f>
        <v>35</v>
      </c>
      <c r="T32" s="144">
        <f>'Паспорт МП'!Q51</f>
        <v>0</v>
      </c>
    </row>
    <row r="33" spans="1:20" ht="51" customHeight="1" x14ac:dyDescent="0.25">
      <c r="A33" s="409"/>
      <c r="B33" s="405"/>
      <c r="C33" s="147" t="str">
        <f>'Паспорт МП'!B52</f>
        <v>Число детей, прошедших психолого-медико-педагогическое обследование, чел.</v>
      </c>
      <c r="D33" s="138" t="str">
        <f>'[2]Прил.8 к проекту прил.1 к ПП4'!D15</f>
        <v>учет</v>
      </c>
      <c r="E33" s="138" t="s">
        <v>93</v>
      </c>
      <c r="F33" s="144">
        <f>'Паспорт МП'!C52</f>
        <v>4190</v>
      </c>
      <c r="G33" s="144" t="str">
        <f>'Паспорт МП'!D52</f>
        <v>не менее 3000</v>
      </c>
      <c r="H33" s="144" t="str">
        <f>'Паспорт МП'!E52</f>
        <v>не менее 3000</v>
      </c>
      <c r="I33" s="144" t="str">
        <f>'Паспорт МП'!F52</f>
        <v>не менее 3000</v>
      </c>
      <c r="J33" s="144" t="str">
        <f>'Паспорт МП'!G52</f>
        <v>не менее 3000</v>
      </c>
      <c r="K33" s="144" t="str">
        <f>'Паспорт МП'!H52</f>
        <v>не менее 3000</v>
      </c>
      <c r="L33" s="144" t="str">
        <f>'Паспорт МП'!I52</f>
        <v>не менее 3000</v>
      </c>
      <c r="M33" s="144" t="str">
        <f>'Паспорт МП'!J52</f>
        <v>не менее 3000</v>
      </c>
      <c r="N33" s="144" t="str">
        <f>'Паспорт МП'!K52</f>
        <v>не менее 3000</v>
      </c>
      <c r="O33" s="144" t="str">
        <f>'Паспорт МП'!L52</f>
        <v>не менее 3000</v>
      </c>
      <c r="P33" s="144" t="str">
        <f>'Паспорт МП'!M52</f>
        <v>не менее 3000</v>
      </c>
      <c r="Q33" s="144" t="str">
        <f>'Паспорт МП'!N52</f>
        <v>не менее 3000</v>
      </c>
      <c r="R33" s="144">
        <f>'Паспорт МП'!O52</f>
        <v>0</v>
      </c>
      <c r="S33" s="144" t="str">
        <f>'Паспорт МП'!P52</f>
        <v>не менее 3000</v>
      </c>
      <c r="T33" s="144">
        <f>'Паспорт МП'!Q52</f>
        <v>0</v>
      </c>
    </row>
    <row r="34" spans="1:20" ht="88.5" customHeight="1" x14ac:dyDescent="0.25">
      <c r="A34" s="410"/>
      <c r="B34" s="406"/>
      <c r="C34" s="147" t="str">
        <f>'Паспорт МП'!B53</f>
        <v>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v>
      </c>
      <c r="D34" s="138" t="str">
        <f>'[2]Прил.8 к проекту прил.1 к ПП4'!D16</f>
        <v>учет</v>
      </c>
      <c r="E34" s="138" t="s">
        <v>94</v>
      </c>
      <c r="F34" s="144">
        <f>'Паспорт МП'!C53</f>
        <v>146</v>
      </c>
      <c r="G34" s="144">
        <f>'Паспорт МП'!D53</f>
        <v>145</v>
      </c>
      <c r="H34" s="144">
        <f>'Паспорт МП'!E53</f>
        <v>145</v>
      </c>
      <c r="I34" s="144">
        <f>'Паспорт МП'!F53</f>
        <v>145</v>
      </c>
      <c r="J34" s="144">
        <f>'Паспорт МП'!G53</f>
        <v>145</v>
      </c>
      <c r="K34" s="144">
        <f>'Паспорт МП'!H53</f>
        <v>145</v>
      </c>
      <c r="L34" s="144">
        <f>'Паспорт МП'!I53</f>
        <v>145</v>
      </c>
      <c r="M34" s="144">
        <f>'Паспорт МП'!J53</f>
        <v>145</v>
      </c>
      <c r="N34" s="144">
        <f>'Паспорт МП'!K53</f>
        <v>145</v>
      </c>
      <c r="O34" s="144">
        <f>'Паспорт МП'!L53</f>
        <v>145</v>
      </c>
      <c r="P34" s="144">
        <f>'Паспорт МП'!M53</f>
        <v>145</v>
      </c>
      <c r="Q34" s="144">
        <f>'Паспорт МП'!N53</f>
        <v>145</v>
      </c>
      <c r="R34" s="144">
        <f>'Паспорт МП'!O53</f>
        <v>0</v>
      </c>
      <c r="S34" s="144">
        <f>'Паспорт МП'!P53</f>
        <v>145</v>
      </c>
      <c r="T34" s="144">
        <f>'Паспорт МП'!Q53</f>
        <v>0</v>
      </c>
    </row>
    <row r="35" spans="1:20" x14ac:dyDescent="0.25">
      <c r="A35" s="274"/>
      <c r="B35" s="605" t="s">
        <v>453</v>
      </c>
      <c r="C35" s="606"/>
      <c r="D35" s="606"/>
      <c r="E35" s="606"/>
      <c r="F35" s="606"/>
      <c r="G35" s="606"/>
      <c r="H35" s="606"/>
      <c r="I35" s="606"/>
      <c r="J35" s="606"/>
      <c r="K35" s="606"/>
      <c r="L35" s="606"/>
      <c r="M35" s="606"/>
      <c r="N35" s="606"/>
      <c r="O35" s="606"/>
      <c r="P35" s="606"/>
      <c r="Q35" s="606"/>
      <c r="R35" s="606"/>
      <c r="S35" s="606"/>
      <c r="T35" s="606"/>
    </row>
    <row r="36" spans="1:20" ht="69.75" customHeight="1" x14ac:dyDescent="0.25">
      <c r="A36" s="408" t="s">
        <v>95</v>
      </c>
      <c r="B36" s="404" t="str">
        <f>'Паспорт МП'!B54:Q54</f>
        <v>Задача 5: создание условий для предоставления детям города Томска общего и дополнительного образования.</v>
      </c>
      <c r="C36" s="147" t="str">
        <f>'Паспорт МП'!B55</f>
        <v>Доступность дошкольного образования для детей в возрасте от 2 месяцев до 7 лет (включительно) по месту жительства, (отложенный спрос), %</v>
      </c>
      <c r="D36" s="138" t="str">
        <f>'[2]Прил.10 к проекту прил.1 к  ПП5'!D13</f>
        <v xml:space="preserve">периодическая отчетность
</v>
      </c>
      <c r="E36" s="138" t="s">
        <v>362</v>
      </c>
      <c r="F36" s="149">
        <f>'Паспорт МП'!C55</f>
        <v>96.4</v>
      </c>
      <c r="G36" s="204">
        <f>'Паспорт МП'!D55</f>
        <v>100</v>
      </c>
      <c r="H36" s="204">
        <f>'Паспорт МП'!E55</f>
        <v>100</v>
      </c>
      <c r="I36" s="204">
        <f>'Паспорт МП'!F55</f>
        <v>100</v>
      </c>
      <c r="J36" s="204">
        <f>'Паспорт МП'!G55</f>
        <v>100</v>
      </c>
      <c r="K36" s="204">
        <f>'Паспорт МП'!H55</f>
        <v>100</v>
      </c>
      <c r="L36" s="204">
        <f>'Паспорт МП'!I55</f>
        <v>100</v>
      </c>
      <c r="M36" s="204">
        <f>'Паспорт МП'!J55</f>
        <v>100</v>
      </c>
      <c r="N36" s="204">
        <f>'Паспорт МП'!K55</f>
        <v>0</v>
      </c>
      <c r="O36" s="204">
        <f>'Паспорт МП'!L55</f>
        <v>100</v>
      </c>
      <c r="P36" s="204">
        <f>'Паспорт МП'!M55</f>
        <v>0</v>
      </c>
      <c r="Q36" s="204">
        <f>'Паспорт МП'!N55</f>
        <v>100</v>
      </c>
      <c r="R36" s="204">
        <f>'Паспорт МП'!O55</f>
        <v>0</v>
      </c>
      <c r="S36" s="204">
        <f>'Паспорт МП'!P55</f>
        <v>100</v>
      </c>
      <c r="T36" s="204">
        <f>'Паспорт МП'!Q55</f>
        <v>0</v>
      </c>
    </row>
    <row r="37" spans="1:20" ht="66.75" customHeight="1" x14ac:dyDescent="0.25">
      <c r="A37" s="409"/>
      <c r="B37" s="405"/>
      <c r="C37" s="147" t="str">
        <f>'Паспорт МП'!B56</f>
        <v>Удельный вес учащихся, занимающихся в первую смену в дневных учреждениях общего образования, %</v>
      </c>
      <c r="D37" s="138" t="str">
        <f>'[2]Прил.10 к проекту прил.1 к  ПП5'!D14</f>
        <v xml:space="preserve">периодическая отчетность
</v>
      </c>
      <c r="E37" s="138" t="s">
        <v>362</v>
      </c>
      <c r="F37" s="149">
        <f>'Паспорт МП'!C56</f>
        <v>58.3</v>
      </c>
      <c r="G37" s="149">
        <f>'Паспорт МП'!D56</f>
        <v>56</v>
      </c>
      <c r="H37" s="149">
        <f>'Паспорт МП'!E56</f>
        <v>56</v>
      </c>
      <c r="I37" s="149">
        <f>'Паспорт МП'!F56</f>
        <v>83.2</v>
      </c>
      <c r="J37" s="149">
        <f>'Паспорт МП'!G56</f>
        <v>83.2</v>
      </c>
      <c r="K37" s="149">
        <f>'Паспорт МП'!H56</f>
        <v>83.2</v>
      </c>
      <c r="L37" s="149">
        <f>'Паспорт МП'!I56</f>
        <v>83.2</v>
      </c>
      <c r="M37" s="149">
        <f>'Паспорт МП'!J56</f>
        <v>83.2</v>
      </c>
      <c r="N37" s="149">
        <f>'Паспорт МП'!K56</f>
        <v>0</v>
      </c>
      <c r="O37" s="149">
        <f>'Паспорт МП'!L56</f>
        <v>87</v>
      </c>
      <c r="P37" s="149">
        <f>'Паспорт МП'!M56</f>
        <v>0</v>
      </c>
      <c r="Q37" s="149">
        <f>'Паспорт МП'!N56</f>
        <v>93</v>
      </c>
      <c r="R37" s="149">
        <f>'Паспорт МП'!O56</f>
        <v>0</v>
      </c>
      <c r="S37" s="149">
        <f>'Паспорт МП'!P56</f>
        <v>100</v>
      </c>
      <c r="T37" s="149">
        <f>'Паспорт МП'!Q56</f>
        <v>0</v>
      </c>
    </row>
    <row r="38" spans="1:20" ht="115.5" customHeight="1" x14ac:dyDescent="0.25">
      <c r="A38" s="409"/>
      <c r="B38" s="405"/>
      <c r="C38" s="147" t="str">
        <f>'Паспорт МП'!B57</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D38" s="138" t="str">
        <f>'[2]Прил.10 к проекту прил.1 к  ПП5'!D15</f>
        <v>периодическая отчетность</v>
      </c>
      <c r="E38" s="203" t="s">
        <v>362</v>
      </c>
      <c r="F38" s="204">
        <f>'Паспорт МП'!C57</f>
        <v>80.11</v>
      </c>
      <c r="G38" s="144" t="str">
        <f>'Паспорт МП'!D57</f>
        <v>не менее 75</v>
      </c>
      <c r="H38" s="144" t="str">
        <f>'Паспорт МП'!E57</f>
        <v>не менее 75</v>
      </c>
      <c r="I38" s="144" t="str">
        <f>'Паспорт МП'!F57</f>
        <v>не менее 75</v>
      </c>
      <c r="J38" s="144" t="str">
        <f>'Паспорт МП'!G57</f>
        <v>не менее 75</v>
      </c>
      <c r="K38" s="144" t="str">
        <f>'Паспорт МП'!H57</f>
        <v>не менее 75</v>
      </c>
      <c r="L38" s="144" t="str">
        <f>'Паспорт МП'!I57</f>
        <v>не менее 75</v>
      </c>
      <c r="M38" s="144" t="str">
        <f>'Паспорт МП'!J57</f>
        <v>не менее 75</v>
      </c>
      <c r="N38" s="144" t="str">
        <f>'Паспорт МП'!K57</f>
        <v>не менее 75</v>
      </c>
      <c r="O38" s="144" t="str">
        <f>'Паспорт МП'!L57</f>
        <v>не менее 75</v>
      </c>
      <c r="P38" s="144" t="str">
        <f>'Паспорт МП'!M57</f>
        <v>не менее 75</v>
      </c>
      <c r="Q38" s="144" t="str">
        <f>'Паспорт МП'!N57</f>
        <v>не менее 75</v>
      </c>
      <c r="R38" s="144">
        <f>'Паспорт МП'!O57</f>
        <v>0</v>
      </c>
      <c r="S38" s="144" t="str">
        <f>'Паспорт МП'!P57</f>
        <v>не менее 75</v>
      </c>
      <c r="T38" s="144">
        <f>'Паспорт МП'!Q57</f>
        <v>0</v>
      </c>
    </row>
    <row r="39" spans="1:20" x14ac:dyDescent="0.25">
      <c r="A39" s="274"/>
      <c r="B39" s="605" t="s">
        <v>454</v>
      </c>
      <c r="C39" s="606"/>
      <c r="D39" s="606"/>
      <c r="E39" s="606"/>
      <c r="F39" s="606"/>
      <c r="G39" s="606"/>
      <c r="H39" s="606"/>
      <c r="I39" s="606"/>
      <c r="J39" s="606"/>
      <c r="K39" s="606"/>
      <c r="L39" s="606"/>
      <c r="M39" s="606"/>
      <c r="N39" s="606"/>
      <c r="O39" s="606"/>
      <c r="P39" s="606"/>
      <c r="Q39" s="606"/>
      <c r="R39" s="606"/>
      <c r="S39" s="606"/>
      <c r="T39" s="606"/>
    </row>
    <row r="40" spans="1:20" ht="159.75" customHeight="1" x14ac:dyDescent="0.25">
      <c r="A40" s="231" t="s">
        <v>238</v>
      </c>
      <c r="B40" s="138" t="str">
        <f>'Паспорт МП'!B58:Q58</f>
        <v xml:space="preserve">Задача 6: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в муниципальных образовательных учреждениях. </v>
      </c>
      <c r="C40" s="138" t="str">
        <f>'Паспорт МП'!B59</f>
        <v>Доля мероприятий муниципальной программы, которые выполнены в полном объеме (от общего количества мероприятий муниципальной программы), %</v>
      </c>
      <c r="D40" s="138" t="s">
        <v>96</v>
      </c>
      <c r="E40" s="138" t="s">
        <v>97</v>
      </c>
      <c r="F40" s="144" t="str">
        <f>'Паспорт МП'!C59</f>
        <v>-</v>
      </c>
      <c r="G40" s="144">
        <f>'Паспорт МП'!D59</f>
        <v>100</v>
      </c>
      <c r="H40" s="144">
        <f>'Паспорт МП'!E59</f>
        <v>100</v>
      </c>
      <c r="I40" s="144">
        <f>'Паспорт МП'!F59</f>
        <v>100</v>
      </c>
      <c r="J40" s="144">
        <f>'Паспорт МП'!G59</f>
        <v>100</v>
      </c>
      <c r="K40" s="144">
        <f>'Паспорт МП'!H59</f>
        <v>100</v>
      </c>
      <c r="L40" s="144">
        <f>'Паспорт МП'!I59</f>
        <v>100</v>
      </c>
      <c r="M40" s="144">
        <f>'Паспорт МП'!J59</f>
        <v>100</v>
      </c>
      <c r="N40" s="144">
        <f>'Паспорт МП'!K59</f>
        <v>100</v>
      </c>
      <c r="O40" s="144">
        <f>'Паспорт МП'!L59</f>
        <v>100</v>
      </c>
      <c r="P40" s="144">
        <f>'Паспорт МП'!M59</f>
        <v>100</v>
      </c>
      <c r="Q40" s="144">
        <f>'Паспорт МП'!N59</f>
        <v>100</v>
      </c>
      <c r="R40" s="144">
        <f>'Паспорт МП'!O59</f>
        <v>0</v>
      </c>
      <c r="S40" s="144">
        <f>'Паспорт МП'!P59</f>
        <v>100</v>
      </c>
      <c r="T40" s="144">
        <f>'Паспорт МП'!Q59</f>
        <v>0</v>
      </c>
    </row>
    <row r="41" spans="1:20" x14ac:dyDescent="0.25">
      <c r="A41" s="201"/>
      <c r="B41" s="605" t="s">
        <v>459</v>
      </c>
      <c r="C41" s="606"/>
      <c r="D41" s="606"/>
      <c r="E41" s="606"/>
      <c r="F41" s="606"/>
      <c r="G41" s="606"/>
      <c r="H41" s="606"/>
      <c r="I41" s="606"/>
      <c r="J41" s="606"/>
      <c r="K41" s="606"/>
      <c r="L41" s="606"/>
      <c r="M41" s="606"/>
      <c r="N41" s="606"/>
      <c r="O41" s="606"/>
      <c r="P41" s="606"/>
      <c r="Q41" s="606"/>
      <c r="R41" s="606"/>
      <c r="S41" s="606"/>
      <c r="T41" s="606"/>
    </row>
    <row r="42" spans="1:20" ht="114.75" customHeight="1" x14ac:dyDescent="0.25">
      <c r="A42" s="201" t="s">
        <v>437</v>
      </c>
      <c r="B42" s="138" t="str">
        <f>'Паспорт МП'!B60:Q60</f>
        <v>Задача 7: организация предоставления качественного дополнительного образования детям в городе Томске.</v>
      </c>
      <c r="C42" s="138" t="str">
        <f>'Паспорт МП'!B61</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D42" s="138" t="str">
        <f>'[2]Прил.13. к проекту прил.1 к ПП7'!D14</f>
        <v xml:space="preserve">периодическая отчетность </v>
      </c>
      <c r="E42" s="144" t="s">
        <v>91</v>
      </c>
      <c r="F42" s="204">
        <f>'Паспорт МП'!C61</f>
        <v>80.11</v>
      </c>
      <c r="G42" s="144" t="str">
        <f>'Паспорт МП'!D61</f>
        <v>не менее 75</v>
      </c>
      <c r="H42" s="144" t="str">
        <f>'Паспорт МП'!E61</f>
        <v>не менее 75</v>
      </c>
      <c r="I42" s="144" t="str">
        <f>'Паспорт МП'!F61</f>
        <v>не менее 75</v>
      </c>
      <c r="J42" s="144" t="str">
        <f>'Паспорт МП'!G61</f>
        <v>не менее 75</v>
      </c>
      <c r="K42" s="144" t="str">
        <f>'Паспорт МП'!H61</f>
        <v>не менее 75</v>
      </c>
      <c r="L42" s="144" t="str">
        <f>'Паспорт МП'!I61</f>
        <v>не менее 75</v>
      </c>
      <c r="M42" s="144" t="str">
        <f>'Паспорт МП'!J61</f>
        <v>не менее 75</v>
      </c>
      <c r="N42" s="144" t="str">
        <f>'Паспорт МП'!K61</f>
        <v>не менее 75</v>
      </c>
      <c r="O42" s="144" t="str">
        <f>'Паспорт МП'!L61</f>
        <v>не менее 75</v>
      </c>
      <c r="P42" s="144" t="str">
        <f>'Паспорт МП'!M61</f>
        <v>не менее 75</v>
      </c>
      <c r="Q42" s="144" t="str">
        <f>'Паспорт МП'!N61</f>
        <v>не менее 75</v>
      </c>
      <c r="R42" s="144">
        <f>'Паспорт МП'!O61</f>
        <v>0</v>
      </c>
      <c r="S42" s="144" t="str">
        <f>'Паспорт МП'!P61</f>
        <v>не менее 75</v>
      </c>
      <c r="T42" s="144">
        <f>'Паспорт МП'!Q61</f>
        <v>0</v>
      </c>
    </row>
    <row r="43" spans="1:20" ht="42" customHeight="1" x14ac:dyDescent="0.25">
      <c r="A43" s="611" t="s">
        <v>803</v>
      </c>
      <c r="B43" s="612"/>
      <c r="C43" s="612"/>
      <c r="D43" s="612"/>
      <c r="E43" s="612"/>
      <c r="F43" s="612"/>
      <c r="G43" s="612"/>
      <c r="H43" s="612"/>
      <c r="I43" s="612"/>
      <c r="J43" s="612"/>
      <c r="K43" s="612"/>
      <c r="L43" s="612"/>
      <c r="M43" s="612"/>
      <c r="N43" s="612"/>
      <c r="O43" s="612"/>
      <c r="P43" s="612"/>
      <c r="Q43" s="612"/>
      <c r="R43" s="612"/>
      <c r="S43" s="612"/>
      <c r="T43" s="612"/>
    </row>
    <row r="44" spans="1:20" s="93" customFormat="1" ht="26.25" customHeight="1" x14ac:dyDescent="0.25">
      <c r="A44" s="613" t="s">
        <v>662</v>
      </c>
      <c r="B44" s="613"/>
      <c r="C44" s="613"/>
      <c r="D44" s="613"/>
      <c r="E44" s="613"/>
      <c r="F44" s="613"/>
      <c r="G44" s="613"/>
      <c r="H44" s="613"/>
      <c r="I44" s="613"/>
      <c r="J44" s="613"/>
      <c r="K44" s="613"/>
      <c r="L44" s="613"/>
      <c r="M44" s="613"/>
      <c r="N44" s="613"/>
      <c r="O44" s="613"/>
      <c r="P44" s="613"/>
      <c r="Q44" s="613"/>
      <c r="R44" s="613"/>
      <c r="S44" s="613"/>
      <c r="T44" s="613"/>
    </row>
    <row r="45" spans="1:20" x14ac:dyDescent="0.25">
      <c r="A45" s="614" t="s">
        <v>580</v>
      </c>
      <c r="B45" s="614"/>
      <c r="C45" s="614"/>
      <c r="D45" s="614"/>
      <c r="E45" s="614"/>
      <c r="F45" s="614"/>
      <c r="G45" s="614"/>
      <c r="H45" s="614"/>
      <c r="I45" s="614"/>
      <c r="J45" s="614"/>
      <c r="K45" s="614"/>
      <c r="L45" s="614"/>
      <c r="M45" s="614"/>
      <c r="N45" s="614"/>
      <c r="O45" s="614"/>
      <c r="P45" s="614"/>
      <c r="Q45" s="614"/>
      <c r="R45" s="614"/>
      <c r="S45" s="614"/>
      <c r="T45" s="614"/>
    </row>
    <row r="46" spans="1:20" x14ac:dyDescent="0.25">
      <c r="C46" s="97"/>
      <c r="D46" s="97"/>
      <c r="K46" s="134"/>
      <c r="L46" s="134"/>
      <c r="M46" s="134"/>
      <c r="N46" s="134"/>
      <c r="O46" s="134"/>
      <c r="P46" s="134"/>
      <c r="Q46" s="134"/>
      <c r="R46" s="134"/>
      <c r="S46" s="134"/>
      <c r="T46" s="134"/>
    </row>
  </sheetData>
  <mergeCells count="41">
    <mergeCell ref="P1:T1"/>
    <mergeCell ref="A43:T43"/>
    <mergeCell ref="A44:T44"/>
    <mergeCell ref="A45:T45"/>
    <mergeCell ref="A2:T2"/>
    <mergeCell ref="A3:T3"/>
    <mergeCell ref="A9:A16"/>
    <mergeCell ref="B9:B16"/>
    <mergeCell ref="G6:H6"/>
    <mergeCell ref="I6:J6"/>
    <mergeCell ref="K6:L6"/>
    <mergeCell ref="F5:F7"/>
    <mergeCell ref="G5:T5"/>
    <mergeCell ref="M6:N6"/>
    <mergeCell ref="O6:P6"/>
    <mergeCell ref="Q6:R6"/>
    <mergeCell ref="S6:T6"/>
    <mergeCell ref="A5:A7"/>
    <mergeCell ref="B5:B7"/>
    <mergeCell ref="C5:C7"/>
    <mergeCell ref="D5:D7"/>
    <mergeCell ref="E5:E7"/>
    <mergeCell ref="B26:T26"/>
    <mergeCell ref="B30:T30"/>
    <mergeCell ref="A31:A34"/>
    <mergeCell ref="B17:T17"/>
    <mergeCell ref="A18:A22"/>
    <mergeCell ref="B18:B22"/>
    <mergeCell ref="E18:E22"/>
    <mergeCell ref="B23:T23"/>
    <mergeCell ref="A24:A25"/>
    <mergeCell ref="B24:B25"/>
    <mergeCell ref="E24:E25"/>
    <mergeCell ref="B31:B34"/>
    <mergeCell ref="A27:A29"/>
    <mergeCell ref="B27:B29"/>
    <mergeCell ref="B35:T35"/>
    <mergeCell ref="A36:A38"/>
    <mergeCell ref="B36:B38"/>
    <mergeCell ref="B39:T39"/>
    <mergeCell ref="B41:T41"/>
  </mergeCells>
  <phoneticPr fontId="23" type="noConversion"/>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I95"/>
  <sheetViews>
    <sheetView view="pageBreakPreview" zoomScale="85" zoomScaleNormal="85" zoomScaleSheetLayoutView="85" workbookViewId="0">
      <selection activeCell="F78" sqref="F78"/>
    </sheetView>
  </sheetViews>
  <sheetFormatPr defaultRowHeight="14.4" x14ac:dyDescent="0.3"/>
  <cols>
    <col min="1" max="1" width="5.88671875" style="108" customWidth="1"/>
    <col min="2" max="2" width="37.5546875" style="2" customWidth="1"/>
    <col min="3" max="3" width="10.6640625" style="2" customWidth="1"/>
    <col min="4" max="4" width="8.5546875" style="2" customWidth="1"/>
    <col min="5" max="10" width="7.109375" style="2" customWidth="1"/>
    <col min="11" max="11" width="7.33203125" style="2" customWidth="1"/>
    <col min="12" max="19" width="7.109375" style="2" customWidth="1"/>
    <col min="20" max="21" width="7.33203125" style="2" customWidth="1"/>
    <col min="22" max="22" width="7.109375" style="2" customWidth="1"/>
    <col min="23" max="25" width="7.33203125" style="2" customWidth="1"/>
    <col min="26" max="26" width="7.109375" style="2" customWidth="1"/>
    <col min="27" max="27" width="5" style="2" customWidth="1"/>
    <col min="28" max="29" width="6.5546875" style="2" customWidth="1"/>
    <col min="30" max="30" width="4.44140625" style="2" customWidth="1"/>
    <col min="31" max="31" width="26.109375" style="2" customWidth="1"/>
    <col min="32" max="236" width="9.109375" style="2"/>
    <col min="237" max="237" width="5.88671875" style="2" customWidth="1"/>
    <col min="238" max="238" width="35" style="2" customWidth="1"/>
    <col min="239" max="239" width="15" style="2" customWidth="1"/>
    <col min="240" max="240" width="5.6640625" style="2" customWidth="1"/>
    <col min="241" max="241" width="4.5546875" style="2" customWidth="1"/>
    <col min="242" max="242" width="4.6640625" style="2" customWidth="1"/>
    <col min="243" max="243" width="4.33203125" style="2" customWidth="1"/>
    <col min="244" max="244" width="4.6640625" style="2" customWidth="1"/>
    <col min="245" max="245" width="4.44140625" style="2" customWidth="1"/>
    <col min="246" max="246" width="4.6640625" style="2" customWidth="1"/>
    <col min="247" max="248" width="4.5546875" style="2" customWidth="1"/>
    <col min="249" max="249" width="4.88671875" style="2" customWidth="1"/>
    <col min="250" max="250" width="4.5546875" style="2" customWidth="1"/>
    <col min="251" max="251" width="4.6640625" style="2" customWidth="1"/>
    <col min="252" max="252" width="4.44140625" style="2" customWidth="1"/>
    <col min="253" max="253" width="4.88671875" style="2" customWidth="1"/>
    <col min="254" max="254" width="5" style="2" customWidth="1"/>
    <col min="255" max="255" width="4.33203125" style="2" customWidth="1"/>
    <col min="256" max="256" width="4.5546875" style="2" customWidth="1"/>
    <col min="257" max="258" width="5" style="2" customWidth="1"/>
    <col min="259" max="259" width="4.44140625" style="2" customWidth="1"/>
    <col min="260" max="260" width="4.6640625" style="2" customWidth="1"/>
    <col min="261" max="261" width="4.44140625" style="2" customWidth="1"/>
    <col min="262" max="262" width="5.109375" style="2" customWidth="1"/>
    <col min="263" max="263" width="5" style="2" customWidth="1"/>
    <col min="264" max="264" width="4.6640625" style="2" customWidth="1"/>
    <col min="265" max="265" width="4.88671875" style="2" customWidth="1"/>
    <col min="266" max="266" width="4.44140625" style="2" customWidth="1"/>
    <col min="267" max="267" width="4.6640625" style="2" customWidth="1"/>
    <col min="268" max="268" width="10.6640625" style="2" customWidth="1"/>
    <col min="269" max="269" width="12.6640625" style="2" customWidth="1"/>
    <col min="270" max="492" width="9.109375" style="2"/>
    <col min="493" max="493" width="5.88671875" style="2" customWidth="1"/>
    <col min="494" max="494" width="35" style="2" customWidth="1"/>
    <col min="495" max="495" width="15" style="2" customWidth="1"/>
    <col min="496" max="496" width="5.6640625" style="2" customWidth="1"/>
    <col min="497" max="497" width="4.5546875" style="2" customWidth="1"/>
    <col min="498" max="498" width="4.6640625" style="2" customWidth="1"/>
    <col min="499" max="499" width="4.33203125" style="2" customWidth="1"/>
    <col min="500" max="500" width="4.6640625" style="2" customWidth="1"/>
    <col min="501" max="501" width="4.44140625" style="2" customWidth="1"/>
    <col min="502" max="502" width="4.6640625" style="2" customWidth="1"/>
    <col min="503" max="504" width="4.5546875" style="2" customWidth="1"/>
    <col min="505" max="505" width="4.88671875" style="2" customWidth="1"/>
    <col min="506" max="506" width="4.5546875" style="2" customWidth="1"/>
    <col min="507" max="507" width="4.6640625" style="2" customWidth="1"/>
    <col min="508" max="508" width="4.44140625" style="2" customWidth="1"/>
    <col min="509" max="509" width="4.88671875" style="2" customWidth="1"/>
    <col min="510" max="510" width="5" style="2" customWidth="1"/>
    <col min="511" max="511" width="4.33203125" style="2" customWidth="1"/>
    <col min="512" max="512" width="4.5546875" style="2" customWidth="1"/>
    <col min="513" max="514" width="5" style="2" customWidth="1"/>
    <col min="515" max="515" width="4.44140625" style="2" customWidth="1"/>
    <col min="516" max="516" width="4.6640625" style="2" customWidth="1"/>
    <col min="517" max="517" width="4.44140625" style="2" customWidth="1"/>
    <col min="518" max="518" width="5.109375" style="2" customWidth="1"/>
    <col min="519" max="519" width="5" style="2" customWidth="1"/>
    <col min="520" max="520" width="4.6640625" style="2" customWidth="1"/>
    <col min="521" max="521" width="4.88671875" style="2" customWidth="1"/>
    <col min="522" max="522" width="4.44140625" style="2" customWidth="1"/>
    <col min="523" max="523" width="4.6640625" style="2" customWidth="1"/>
    <col min="524" max="524" width="10.6640625" style="2" customWidth="1"/>
    <col min="525" max="525" width="12.6640625" style="2" customWidth="1"/>
    <col min="526" max="748" width="9.109375" style="2"/>
    <col min="749" max="749" width="5.88671875" style="2" customWidth="1"/>
    <col min="750" max="750" width="35" style="2" customWidth="1"/>
    <col min="751" max="751" width="15" style="2" customWidth="1"/>
    <col min="752" max="752" width="5.6640625" style="2" customWidth="1"/>
    <col min="753" max="753" width="4.5546875" style="2" customWidth="1"/>
    <col min="754" max="754" width="4.6640625" style="2" customWidth="1"/>
    <col min="755" max="755" width="4.33203125" style="2" customWidth="1"/>
    <col min="756" max="756" width="4.6640625" style="2" customWidth="1"/>
    <col min="757" max="757" width="4.44140625" style="2" customWidth="1"/>
    <col min="758" max="758" width="4.6640625" style="2" customWidth="1"/>
    <col min="759" max="760" width="4.5546875" style="2" customWidth="1"/>
    <col min="761" max="761" width="4.88671875" style="2" customWidth="1"/>
    <col min="762" max="762" width="4.5546875" style="2" customWidth="1"/>
    <col min="763" max="763" width="4.6640625" style="2" customWidth="1"/>
    <col min="764" max="764" width="4.44140625" style="2" customWidth="1"/>
    <col min="765" max="765" width="4.88671875" style="2" customWidth="1"/>
    <col min="766" max="766" width="5" style="2" customWidth="1"/>
    <col min="767" max="767" width="4.33203125" style="2" customWidth="1"/>
    <col min="768" max="768" width="4.5546875" style="2" customWidth="1"/>
    <col min="769" max="770" width="5" style="2" customWidth="1"/>
    <col min="771" max="771" width="4.44140625" style="2" customWidth="1"/>
    <col min="772" max="772" width="4.6640625" style="2" customWidth="1"/>
    <col min="773" max="773" width="4.44140625" style="2" customWidth="1"/>
    <col min="774" max="774" width="5.109375" style="2" customWidth="1"/>
    <col min="775" max="775" width="5" style="2" customWidth="1"/>
    <col min="776" max="776" width="4.6640625" style="2" customWidth="1"/>
    <col min="777" max="777" width="4.88671875" style="2" customWidth="1"/>
    <col min="778" max="778" width="4.44140625" style="2" customWidth="1"/>
    <col min="779" max="779" width="4.6640625" style="2" customWidth="1"/>
    <col min="780" max="780" width="10.6640625" style="2" customWidth="1"/>
    <col min="781" max="781" width="12.6640625" style="2" customWidth="1"/>
    <col min="782" max="1004" width="9.109375" style="2"/>
    <col min="1005" max="1005" width="5.88671875" style="2" customWidth="1"/>
    <col min="1006" max="1006" width="35" style="2" customWidth="1"/>
    <col min="1007" max="1007" width="15" style="2" customWidth="1"/>
    <col min="1008" max="1008" width="5.6640625" style="2" customWidth="1"/>
    <col min="1009" max="1009" width="4.5546875" style="2" customWidth="1"/>
    <col min="1010" max="1010" width="4.6640625" style="2" customWidth="1"/>
    <col min="1011" max="1011" width="4.33203125" style="2" customWidth="1"/>
    <col min="1012" max="1012" width="4.6640625" style="2" customWidth="1"/>
    <col min="1013" max="1013" width="4.44140625" style="2" customWidth="1"/>
    <col min="1014" max="1014" width="4.6640625" style="2" customWidth="1"/>
    <col min="1015" max="1016" width="4.5546875" style="2" customWidth="1"/>
    <col min="1017" max="1017" width="4.88671875" style="2" customWidth="1"/>
    <col min="1018" max="1018" width="4.5546875" style="2" customWidth="1"/>
    <col min="1019" max="1019" width="4.6640625" style="2" customWidth="1"/>
    <col min="1020" max="1020" width="4.44140625" style="2" customWidth="1"/>
    <col min="1021" max="1021" width="4.88671875" style="2" customWidth="1"/>
    <col min="1022" max="1022" width="5" style="2" customWidth="1"/>
    <col min="1023" max="1023" width="4.33203125" style="2" customWidth="1"/>
    <col min="1024" max="1024" width="4.5546875" style="2" customWidth="1"/>
    <col min="1025" max="1026" width="5" style="2" customWidth="1"/>
    <col min="1027" max="1027" width="4.44140625" style="2" customWidth="1"/>
    <col min="1028" max="1028" width="4.6640625" style="2" customWidth="1"/>
    <col min="1029" max="1029" width="4.44140625" style="2" customWidth="1"/>
    <col min="1030" max="1030" width="5.109375" style="2" customWidth="1"/>
    <col min="1031" max="1031" width="5" style="2" customWidth="1"/>
    <col min="1032" max="1032" width="4.6640625" style="2" customWidth="1"/>
    <col min="1033" max="1033" width="4.88671875" style="2" customWidth="1"/>
    <col min="1034" max="1034" width="4.44140625" style="2" customWidth="1"/>
    <col min="1035" max="1035" width="4.6640625" style="2" customWidth="1"/>
    <col min="1036" max="1036" width="10.6640625" style="2" customWidth="1"/>
    <col min="1037" max="1037" width="12.6640625" style="2" customWidth="1"/>
    <col min="1038" max="1260" width="9.109375" style="2"/>
    <col min="1261" max="1261" width="5.88671875" style="2" customWidth="1"/>
    <col min="1262" max="1262" width="35" style="2" customWidth="1"/>
    <col min="1263" max="1263" width="15" style="2" customWidth="1"/>
    <col min="1264" max="1264" width="5.6640625" style="2" customWidth="1"/>
    <col min="1265" max="1265" width="4.5546875" style="2" customWidth="1"/>
    <col min="1266" max="1266" width="4.6640625" style="2" customWidth="1"/>
    <col min="1267" max="1267" width="4.33203125" style="2" customWidth="1"/>
    <col min="1268" max="1268" width="4.6640625" style="2" customWidth="1"/>
    <col min="1269" max="1269" width="4.44140625" style="2" customWidth="1"/>
    <col min="1270" max="1270" width="4.6640625" style="2" customWidth="1"/>
    <col min="1271" max="1272" width="4.5546875" style="2" customWidth="1"/>
    <col min="1273" max="1273" width="4.88671875" style="2" customWidth="1"/>
    <col min="1274" max="1274" width="4.5546875" style="2" customWidth="1"/>
    <col min="1275" max="1275" width="4.6640625" style="2" customWidth="1"/>
    <col min="1276" max="1276" width="4.44140625" style="2" customWidth="1"/>
    <col min="1277" max="1277" width="4.88671875" style="2" customWidth="1"/>
    <col min="1278" max="1278" width="5" style="2" customWidth="1"/>
    <col min="1279" max="1279" width="4.33203125" style="2" customWidth="1"/>
    <col min="1280" max="1280" width="4.5546875" style="2" customWidth="1"/>
    <col min="1281" max="1282" width="5" style="2" customWidth="1"/>
    <col min="1283" max="1283" width="4.44140625" style="2" customWidth="1"/>
    <col min="1284" max="1284" width="4.6640625" style="2" customWidth="1"/>
    <col min="1285" max="1285" width="4.44140625" style="2" customWidth="1"/>
    <col min="1286" max="1286" width="5.109375" style="2" customWidth="1"/>
    <col min="1287" max="1287" width="5" style="2" customWidth="1"/>
    <col min="1288" max="1288" width="4.6640625" style="2" customWidth="1"/>
    <col min="1289" max="1289" width="4.88671875" style="2" customWidth="1"/>
    <col min="1290" max="1290" width="4.44140625" style="2" customWidth="1"/>
    <col min="1291" max="1291" width="4.6640625" style="2" customWidth="1"/>
    <col min="1292" max="1292" width="10.6640625" style="2" customWidth="1"/>
    <col min="1293" max="1293" width="12.6640625" style="2" customWidth="1"/>
    <col min="1294" max="1516" width="9.109375" style="2"/>
    <col min="1517" max="1517" width="5.88671875" style="2" customWidth="1"/>
    <col min="1518" max="1518" width="35" style="2" customWidth="1"/>
    <col min="1519" max="1519" width="15" style="2" customWidth="1"/>
    <col min="1520" max="1520" width="5.6640625" style="2" customWidth="1"/>
    <col min="1521" max="1521" width="4.5546875" style="2" customWidth="1"/>
    <col min="1522" max="1522" width="4.6640625" style="2" customWidth="1"/>
    <col min="1523" max="1523" width="4.33203125" style="2" customWidth="1"/>
    <col min="1524" max="1524" width="4.6640625" style="2" customWidth="1"/>
    <col min="1525" max="1525" width="4.44140625" style="2" customWidth="1"/>
    <col min="1526" max="1526" width="4.6640625" style="2" customWidth="1"/>
    <col min="1527" max="1528" width="4.5546875" style="2" customWidth="1"/>
    <col min="1529" max="1529" width="4.88671875" style="2" customWidth="1"/>
    <col min="1530" max="1530" width="4.5546875" style="2" customWidth="1"/>
    <col min="1531" max="1531" width="4.6640625" style="2" customWidth="1"/>
    <col min="1532" max="1532" width="4.44140625" style="2" customWidth="1"/>
    <col min="1533" max="1533" width="4.88671875" style="2" customWidth="1"/>
    <col min="1534" max="1534" width="5" style="2" customWidth="1"/>
    <col min="1535" max="1535" width="4.33203125" style="2" customWidth="1"/>
    <col min="1536" max="1536" width="4.5546875" style="2" customWidth="1"/>
    <col min="1537" max="1538" width="5" style="2" customWidth="1"/>
    <col min="1539" max="1539" width="4.44140625" style="2" customWidth="1"/>
    <col min="1540" max="1540" width="4.6640625" style="2" customWidth="1"/>
    <col min="1541" max="1541" width="4.44140625" style="2" customWidth="1"/>
    <col min="1542" max="1542" width="5.109375" style="2" customWidth="1"/>
    <col min="1543" max="1543" width="5" style="2" customWidth="1"/>
    <col min="1544" max="1544" width="4.6640625" style="2" customWidth="1"/>
    <col min="1545" max="1545" width="4.88671875" style="2" customWidth="1"/>
    <col min="1546" max="1546" width="4.44140625" style="2" customWidth="1"/>
    <col min="1547" max="1547" width="4.6640625" style="2" customWidth="1"/>
    <col min="1548" max="1548" width="10.6640625" style="2" customWidth="1"/>
    <col min="1549" max="1549" width="12.6640625" style="2" customWidth="1"/>
    <col min="1550" max="1772" width="9.109375" style="2"/>
    <col min="1773" max="1773" width="5.88671875" style="2" customWidth="1"/>
    <col min="1774" max="1774" width="35" style="2" customWidth="1"/>
    <col min="1775" max="1775" width="15" style="2" customWidth="1"/>
    <col min="1776" max="1776" width="5.6640625" style="2" customWidth="1"/>
    <col min="1777" max="1777" width="4.5546875" style="2" customWidth="1"/>
    <col min="1778" max="1778" width="4.6640625" style="2" customWidth="1"/>
    <col min="1779" max="1779" width="4.33203125" style="2" customWidth="1"/>
    <col min="1780" max="1780" width="4.6640625" style="2" customWidth="1"/>
    <col min="1781" max="1781" width="4.44140625" style="2" customWidth="1"/>
    <col min="1782" max="1782" width="4.6640625" style="2" customWidth="1"/>
    <col min="1783" max="1784" width="4.5546875" style="2" customWidth="1"/>
    <col min="1785" max="1785" width="4.88671875" style="2" customWidth="1"/>
    <col min="1786" max="1786" width="4.5546875" style="2" customWidth="1"/>
    <col min="1787" max="1787" width="4.6640625" style="2" customWidth="1"/>
    <col min="1788" max="1788" width="4.44140625" style="2" customWidth="1"/>
    <col min="1789" max="1789" width="4.88671875" style="2" customWidth="1"/>
    <col min="1790" max="1790" width="5" style="2" customWidth="1"/>
    <col min="1791" max="1791" width="4.33203125" style="2" customWidth="1"/>
    <col min="1792" max="1792" width="4.5546875" style="2" customWidth="1"/>
    <col min="1793" max="1794" width="5" style="2" customWidth="1"/>
    <col min="1795" max="1795" width="4.44140625" style="2" customWidth="1"/>
    <col min="1796" max="1796" width="4.6640625" style="2" customWidth="1"/>
    <col min="1797" max="1797" width="4.44140625" style="2" customWidth="1"/>
    <col min="1798" max="1798" width="5.109375" style="2" customWidth="1"/>
    <col min="1799" max="1799" width="5" style="2" customWidth="1"/>
    <col min="1800" max="1800" width="4.6640625" style="2" customWidth="1"/>
    <col min="1801" max="1801" width="4.88671875" style="2" customWidth="1"/>
    <col min="1802" max="1802" width="4.44140625" style="2" customWidth="1"/>
    <col min="1803" max="1803" width="4.6640625" style="2" customWidth="1"/>
    <col min="1804" max="1804" width="10.6640625" style="2" customWidth="1"/>
    <col min="1805" max="1805" width="12.6640625" style="2" customWidth="1"/>
    <col min="1806" max="2028" width="9.109375" style="2"/>
    <col min="2029" max="2029" width="5.88671875" style="2" customWidth="1"/>
    <col min="2030" max="2030" width="35" style="2" customWidth="1"/>
    <col min="2031" max="2031" width="15" style="2" customWidth="1"/>
    <col min="2032" max="2032" width="5.6640625" style="2" customWidth="1"/>
    <col min="2033" max="2033" width="4.5546875" style="2" customWidth="1"/>
    <col min="2034" max="2034" width="4.6640625" style="2" customWidth="1"/>
    <col min="2035" max="2035" width="4.33203125" style="2" customWidth="1"/>
    <col min="2036" max="2036" width="4.6640625" style="2" customWidth="1"/>
    <col min="2037" max="2037" width="4.44140625" style="2" customWidth="1"/>
    <col min="2038" max="2038" width="4.6640625" style="2" customWidth="1"/>
    <col min="2039" max="2040" width="4.5546875" style="2" customWidth="1"/>
    <col min="2041" max="2041" width="4.88671875" style="2" customWidth="1"/>
    <col min="2042" max="2042" width="4.5546875" style="2" customWidth="1"/>
    <col min="2043" max="2043" width="4.6640625" style="2" customWidth="1"/>
    <col min="2044" max="2044" width="4.44140625" style="2" customWidth="1"/>
    <col min="2045" max="2045" width="4.88671875" style="2" customWidth="1"/>
    <col min="2046" max="2046" width="5" style="2" customWidth="1"/>
    <col min="2047" max="2047" width="4.33203125" style="2" customWidth="1"/>
    <col min="2048" max="2048" width="4.5546875" style="2" customWidth="1"/>
    <col min="2049" max="2050" width="5" style="2" customWidth="1"/>
    <col min="2051" max="2051" width="4.44140625" style="2" customWidth="1"/>
    <col min="2052" max="2052" width="4.6640625" style="2" customWidth="1"/>
    <col min="2053" max="2053" width="4.44140625" style="2" customWidth="1"/>
    <col min="2054" max="2054" width="5.109375" style="2" customWidth="1"/>
    <col min="2055" max="2055" width="5" style="2" customWidth="1"/>
    <col min="2056" max="2056" width="4.6640625" style="2" customWidth="1"/>
    <col min="2057" max="2057" width="4.88671875" style="2" customWidth="1"/>
    <col min="2058" max="2058" width="4.44140625" style="2" customWidth="1"/>
    <col min="2059" max="2059" width="4.6640625" style="2" customWidth="1"/>
    <col min="2060" max="2060" width="10.6640625" style="2" customWidth="1"/>
    <col min="2061" max="2061" width="12.6640625" style="2" customWidth="1"/>
    <col min="2062" max="2284" width="9.109375" style="2"/>
    <col min="2285" max="2285" width="5.88671875" style="2" customWidth="1"/>
    <col min="2286" max="2286" width="35" style="2" customWidth="1"/>
    <col min="2287" max="2287" width="15" style="2" customWidth="1"/>
    <col min="2288" max="2288" width="5.6640625" style="2" customWidth="1"/>
    <col min="2289" max="2289" width="4.5546875" style="2" customWidth="1"/>
    <col min="2290" max="2290" width="4.6640625" style="2" customWidth="1"/>
    <col min="2291" max="2291" width="4.33203125" style="2" customWidth="1"/>
    <col min="2292" max="2292" width="4.6640625" style="2" customWidth="1"/>
    <col min="2293" max="2293" width="4.44140625" style="2" customWidth="1"/>
    <col min="2294" max="2294" width="4.6640625" style="2" customWidth="1"/>
    <col min="2295" max="2296" width="4.5546875" style="2" customWidth="1"/>
    <col min="2297" max="2297" width="4.88671875" style="2" customWidth="1"/>
    <col min="2298" max="2298" width="4.5546875" style="2" customWidth="1"/>
    <col min="2299" max="2299" width="4.6640625" style="2" customWidth="1"/>
    <col min="2300" max="2300" width="4.44140625" style="2" customWidth="1"/>
    <col min="2301" max="2301" width="4.88671875" style="2" customWidth="1"/>
    <col min="2302" max="2302" width="5" style="2" customWidth="1"/>
    <col min="2303" max="2303" width="4.33203125" style="2" customWidth="1"/>
    <col min="2304" max="2304" width="4.5546875" style="2" customWidth="1"/>
    <col min="2305" max="2306" width="5" style="2" customWidth="1"/>
    <col min="2307" max="2307" width="4.44140625" style="2" customWidth="1"/>
    <col min="2308" max="2308" width="4.6640625" style="2" customWidth="1"/>
    <col min="2309" max="2309" width="4.44140625" style="2" customWidth="1"/>
    <col min="2310" max="2310" width="5.109375" style="2" customWidth="1"/>
    <col min="2311" max="2311" width="5" style="2" customWidth="1"/>
    <col min="2312" max="2312" width="4.6640625" style="2" customWidth="1"/>
    <col min="2313" max="2313" width="4.88671875" style="2" customWidth="1"/>
    <col min="2314" max="2314" width="4.44140625" style="2" customWidth="1"/>
    <col min="2315" max="2315" width="4.6640625" style="2" customWidth="1"/>
    <col min="2316" max="2316" width="10.6640625" style="2" customWidth="1"/>
    <col min="2317" max="2317" width="12.6640625" style="2" customWidth="1"/>
    <col min="2318" max="2540" width="9.109375" style="2"/>
    <col min="2541" max="2541" width="5.88671875" style="2" customWidth="1"/>
    <col min="2542" max="2542" width="35" style="2" customWidth="1"/>
    <col min="2543" max="2543" width="15" style="2" customWidth="1"/>
    <col min="2544" max="2544" width="5.6640625" style="2" customWidth="1"/>
    <col min="2545" max="2545" width="4.5546875" style="2" customWidth="1"/>
    <col min="2546" max="2546" width="4.6640625" style="2" customWidth="1"/>
    <col min="2547" max="2547" width="4.33203125" style="2" customWidth="1"/>
    <col min="2548" max="2548" width="4.6640625" style="2" customWidth="1"/>
    <col min="2549" max="2549" width="4.44140625" style="2" customWidth="1"/>
    <col min="2550" max="2550" width="4.6640625" style="2" customWidth="1"/>
    <col min="2551" max="2552" width="4.5546875" style="2" customWidth="1"/>
    <col min="2553" max="2553" width="4.88671875" style="2" customWidth="1"/>
    <col min="2554" max="2554" width="4.5546875" style="2" customWidth="1"/>
    <col min="2555" max="2555" width="4.6640625" style="2" customWidth="1"/>
    <col min="2556" max="2556" width="4.44140625" style="2" customWidth="1"/>
    <col min="2557" max="2557" width="4.88671875" style="2" customWidth="1"/>
    <col min="2558" max="2558" width="5" style="2" customWidth="1"/>
    <col min="2559" max="2559" width="4.33203125" style="2" customWidth="1"/>
    <col min="2560" max="2560" width="4.5546875" style="2" customWidth="1"/>
    <col min="2561" max="2562" width="5" style="2" customWidth="1"/>
    <col min="2563" max="2563" width="4.44140625" style="2" customWidth="1"/>
    <col min="2564" max="2564" width="4.6640625" style="2" customWidth="1"/>
    <col min="2565" max="2565" width="4.44140625" style="2" customWidth="1"/>
    <col min="2566" max="2566" width="5.109375" style="2" customWidth="1"/>
    <col min="2567" max="2567" width="5" style="2" customWidth="1"/>
    <col min="2568" max="2568" width="4.6640625" style="2" customWidth="1"/>
    <col min="2569" max="2569" width="4.88671875" style="2" customWidth="1"/>
    <col min="2570" max="2570" width="4.44140625" style="2" customWidth="1"/>
    <col min="2571" max="2571" width="4.6640625" style="2" customWidth="1"/>
    <col min="2572" max="2572" width="10.6640625" style="2" customWidth="1"/>
    <col min="2573" max="2573" width="12.6640625" style="2" customWidth="1"/>
    <col min="2574" max="2796" width="9.109375" style="2"/>
    <col min="2797" max="2797" width="5.88671875" style="2" customWidth="1"/>
    <col min="2798" max="2798" width="35" style="2" customWidth="1"/>
    <col min="2799" max="2799" width="15" style="2" customWidth="1"/>
    <col min="2800" max="2800" width="5.6640625" style="2" customWidth="1"/>
    <col min="2801" max="2801" width="4.5546875" style="2" customWidth="1"/>
    <col min="2802" max="2802" width="4.6640625" style="2" customWidth="1"/>
    <col min="2803" max="2803" width="4.33203125" style="2" customWidth="1"/>
    <col min="2804" max="2804" width="4.6640625" style="2" customWidth="1"/>
    <col min="2805" max="2805" width="4.44140625" style="2" customWidth="1"/>
    <col min="2806" max="2806" width="4.6640625" style="2" customWidth="1"/>
    <col min="2807" max="2808" width="4.5546875" style="2" customWidth="1"/>
    <col min="2809" max="2809" width="4.88671875" style="2" customWidth="1"/>
    <col min="2810" max="2810" width="4.5546875" style="2" customWidth="1"/>
    <col min="2811" max="2811" width="4.6640625" style="2" customWidth="1"/>
    <col min="2812" max="2812" width="4.44140625" style="2" customWidth="1"/>
    <col min="2813" max="2813" width="4.88671875" style="2" customWidth="1"/>
    <col min="2814" max="2814" width="5" style="2" customWidth="1"/>
    <col min="2815" max="2815" width="4.33203125" style="2" customWidth="1"/>
    <col min="2816" max="2816" width="4.5546875" style="2" customWidth="1"/>
    <col min="2817" max="2818" width="5" style="2" customWidth="1"/>
    <col min="2819" max="2819" width="4.44140625" style="2" customWidth="1"/>
    <col min="2820" max="2820" width="4.6640625" style="2" customWidth="1"/>
    <col min="2821" max="2821" width="4.44140625" style="2" customWidth="1"/>
    <col min="2822" max="2822" width="5.109375" style="2" customWidth="1"/>
    <col min="2823" max="2823" width="5" style="2" customWidth="1"/>
    <col min="2824" max="2824" width="4.6640625" style="2" customWidth="1"/>
    <col min="2825" max="2825" width="4.88671875" style="2" customWidth="1"/>
    <col min="2826" max="2826" width="4.44140625" style="2" customWidth="1"/>
    <col min="2827" max="2827" width="4.6640625" style="2" customWidth="1"/>
    <col min="2828" max="2828" width="10.6640625" style="2" customWidth="1"/>
    <col min="2829" max="2829" width="12.6640625" style="2" customWidth="1"/>
    <col min="2830" max="3052" width="9.109375" style="2"/>
    <col min="3053" max="3053" width="5.88671875" style="2" customWidth="1"/>
    <col min="3054" max="3054" width="35" style="2" customWidth="1"/>
    <col min="3055" max="3055" width="15" style="2" customWidth="1"/>
    <col min="3056" max="3056" width="5.6640625" style="2" customWidth="1"/>
    <col min="3057" max="3057" width="4.5546875" style="2" customWidth="1"/>
    <col min="3058" max="3058" width="4.6640625" style="2" customWidth="1"/>
    <col min="3059" max="3059" width="4.33203125" style="2" customWidth="1"/>
    <col min="3060" max="3060" width="4.6640625" style="2" customWidth="1"/>
    <col min="3061" max="3061" width="4.44140625" style="2" customWidth="1"/>
    <col min="3062" max="3062" width="4.6640625" style="2" customWidth="1"/>
    <col min="3063" max="3064" width="4.5546875" style="2" customWidth="1"/>
    <col min="3065" max="3065" width="4.88671875" style="2" customWidth="1"/>
    <col min="3066" max="3066" width="4.5546875" style="2" customWidth="1"/>
    <col min="3067" max="3067" width="4.6640625" style="2" customWidth="1"/>
    <col min="3068" max="3068" width="4.44140625" style="2" customWidth="1"/>
    <col min="3069" max="3069" width="4.88671875" style="2" customWidth="1"/>
    <col min="3070" max="3070" width="5" style="2" customWidth="1"/>
    <col min="3071" max="3071" width="4.33203125" style="2" customWidth="1"/>
    <col min="3072" max="3072" width="4.5546875" style="2" customWidth="1"/>
    <col min="3073" max="3074" width="5" style="2" customWidth="1"/>
    <col min="3075" max="3075" width="4.44140625" style="2" customWidth="1"/>
    <col min="3076" max="3076" width="4.6640625" style="2" customWidth="1"/>
    <col min="3077" max="3077" width="4.44140625" style="2" customWidth="1"/>
    <col min="3078" max="3078" width="5.109375" style="2" customWidth="1"/>
    <col min="3079" max="3079" width="5" style="2" customWidth="1"/>
    <col min="3080" max="3080" width="4.6640625" style="2" customWidth="1"/>
    <col min="3081" max="3081" width="4.88671875" style="2" customWidth="1"/>
    <col min="3082" max="3082" width="4.44140625" style="2" customWidth="1"/>
    <col min="3083" max="3083" width="4.6640625" style="2" customWidth="1"/>
    <col min="3084" max="3084" width="10.6640625" style="2" customWidth="1"/>
    <col min="3085" max="3085" width="12.6640625" style="2" customWidth="1"/>
    <col min="3086" max="3308" width="9.109375" style="2"/>
    <col min="3309" max="3309" width="5.88671875" style="2" customWidth="1"/>
    <col min="3310" max="3310" width="35" style="2" customWidth="1"/>
    <col min="3311" max="3311" width="15" style="2" customWidth="1"/>
    <col min="3312" max="3312" width="5.6640625" style="2" customWidth="1"/>
    <col min="3313" max="3313" width="4.5546875" style="2" customWidth="1"/>
    <col min="3314" max="3314" width="4.6640625" style="2" customWidth="1"/>
    <col min="3315" max="3315" width="4.33203125" style="2" customWidth="1"/>
    <col min="3316" max="3316" width="4.6640625" style="2" customWidth="1"/>
    <col min="3317" max="3317" width="4.44140625" style="2" customWidth="1"/>
    <col min="3318" max="3318" width="4.6640625" style="2" customWidth="1"/>
    <col min="3319" max="3320" width="4.5546875" style="2" customWidth="1"/>
    <col min="3321" max="3321" width="4.88671875" style="2" customWidth="1"/>
    <col min="3322" max="3322" width="4.5546875" style="2" customWidth="1"/>
    <col min="3323" max="3323" width="4.6640625" style="2" customWidth="1"/>
    <col min="3324" max="3324" width="4.44140625" style="2" customWidth="1"/>
    <col min="3325" max="3325" width="4.88671875" style="2" customWidth="1"/>
    <col min="3326" max="3326" width="5" style="2" customWidth="1"/>
    <col min="3327" max="3327" width="4.33203125" style="2" customWidth="1"/>
    <col min="3328" max="3328" width="4.5546875" style="2" customWidth="1"/>
    <col min="3329" max="3330" width="5" style="2" customWidth="1"/>
    <col min="3331" max="3331" width="4.44140625" style="2" customWidth="1"/>
    <col min="3332" max="3332" width="4.6640625" style="2" customWidth="1"/>
    <col min="3333" max="3333" width="4.44140625" style="2" customWidth="1"/>
    <col min="3334" max="3334" width="5.109375" style="2" customWidth="1"/>
    <col min="3335" max="3335" width="5" style="2" customWidth="1"/>
    <col min="3336" max="3336" width="4.6640625" style="2" customWidth="1"/>
    <col min="3337" max="3337" width="4.88671875" style="2" customWidth="1"/>
    <col min="3338" max="3338" width="4.44140625" style="2" customWidth="1"/>
    <col min="3339" max="3339" width="4.6640625" style="2" customWidth="1"/>
    <col min="3340" max="3340" width="10.6640625" style="2" customWidth="1"/>
    <col min="3341" max="3341" width="12.6640625" style="2" customWidth="1"/>
    <col min="3342" max="3564" width="9.109375" style="2"/>
    <col min="3565" max="3565" width="5.88671875" style="2" customWidth="1"/>
    <col min="3566" max="3566" width="35" style="2" customWidth="1"/>
    <col min="3567" max="3567" width="15" style="2" customWidth="1"/>
    <col min="3568" max="3568" width="5.6640625" style="2" customWidth="1"/>
    <col min="3569" max="3569" width="4.5546875" style="2" customWidth="1"/>
    <col min="3570" max="3570" width="4.6640625" style="2" customWidth="1"/>
    <col min="3571" max="3571" width="4.33203125" style="2" customWidth="1"/>
    <col min="3572" max="3572" width="4.6640625" style="2" customWidth="1"/>
    <col min="3573" max="3573" width="4.44140625" style="2" customWidth="1"/>
    <col min="3574" max="3574" width="4.6640625" style="2" customWidth="1"/>
    <col min="3575" max="3576" width="4.5546875" style="2" customWidth="1"/>
    <col min="3577" max="3577" width="4.88671875" style="2" customWidth="1"/>
    <col min="3578" max="3578" width="4.5546875" style="2" customWidth="1"/>
    <col min="3579" max="3579" width="4.6640625" style="2" customWidth="1"/>
    <col min="3580" max="3580" width="4.44140625" style="2" customWidth="1"/>
    <col min="3581" max="3581" width="4.88671875" style="2" customWidth="1"/>
    <col min="3582" max="3582" width="5" style="2" customWidth="1"/>
    <col min="3583" max="3583" width="4.33203125" style="2" customWidth="1"/>
    <col min="3584" max="3584" width="4.5546875" style="2" customWidth="1"/>
    <col min="3585" max="3586" width="5" style="2" customWidth="1"/>
    <col min="3587" max="3587" width="4.44140625" style="2" customWidth="1"/>
    <col min="3588" max="3588" width="4.6640625" style="2" customWidth="1"/>
    <col min="3589" max="3589" width="4.44140625" style="2" customWidth="1"/>
    <col min="3590" max="3590" width="5.109375" style="2" customWidth="1"/>
    <col min="3591" max="3591" width="5" style="2" customWidth="1"/>
    <col min="3592" max="3592" width="4.6640625" style="2" customWidth="1"/>
    <col min="3593" max="3593" width="4.88671875" style="2" customWidth="1"/>
    <col min="3594" max="3594" width="4.44140625" style="2" customWidth="1"/>
    <col min="3595" max="3595" width="4.6640625" style="2" customWidth="1"/>
    <col min="3596" max="3596" width="10.6640625" style="2" customWidth="1"/>
    <col min="3597" max="3597" width="12.6640625" style="2" customWidth="1"/>
    <col min="3598" max="3820" width="9.109375" style="2"/>
    <col min="3821" max="3821" width="5.88671875" style="2" customWidth="1"/>
    <col min="3822" max="3822" width="35" style="2" customWidth="1"/>
    <col min="3823" max="3823" width="15" style="2" customWidth="1"/>
    <col min="3824" max="3824" width="5.6640625" style="2" customWidth="1"/>
    <col min="3825" max="3825" width="4.5546875" style="2" customWidth="1"/>
    <col min="3826" max="3826" width="4.6640625" style="2" customWidth="1"/>
    <col min="3827" max="3827" width="4.33203125" style="2" customWidth="1"/>
    <col min="3828" max="3828" width="4.6640625" style="2" customWidth="1"/>
    <col min="3829" max="3829" width="4.44140625" style="2" customWidth="1"/>
    <col min="3830" max="3830" width="4.6640625" style="2" customWidth="1"/>
    <col min="3831" max="3832" width="4.5546875" style="2" customWidth="1"/>
    <col min="3833" max="3833" width="4.88671875" style="2" customWidth="1"/>
    <col min="3834" max="3834" width="4.5546875" style="2" customWidth="1"/>
    <col min="3835" max="3835" width="4.6640625" style="2" customWidth="1"/>
    <col min="3836" max="3836" width="4.44140625" style="2" customWidth="1"/>
    <col min="3837" max="3837" width="4.88671875" style="2" customWidth="1"/>
    <col min="3838" max="3838" width="5" style="2" customWidth="1"/>
    <col min="3839" max="3839" width="4.33203125" style="2" customWidth="1"/>
    <col min="3840" max="3840" width="4.5546875" style="2" customWidth="1"/>
    <col min="3841" max="3842" width="5" style="2" customWidth="1"/>
    <col min="3843" max="3843" width="4.44140625" style="2" customWidth="1"/>
    <col min="3844" max="3844" width="4.6640625" style="2" customWidth="1"/>
    <col min="3845" max="3845" width="4.44140625" style="2" customWidth="1"/>
    <col min="3846" max="3846" width="5.109375" style="2" customWidth="1"/>
    <col min="3847" max="3847" width="5" style="2" customWidth="1"/>
    <col min="3848" max="3848" width="4.6640625" style="2" customWidth="1"/>
    <col min="3849" max="3849" width="4.88671875" style="2" customWidth="1"/>
    <col min="3850" max="3850" width="4.44140625" style="2" customWidth="1"/>
    <col min="3851" max="3851" width="4.6640625" style="2" customWidth="1"/>
    <col min="3852" max="3852" width="10.6640625" style="2" customWidth="1"/>
    <col min="3853" max="3853" width="12.6640625" style="2" customWidth="1"/>
    <col min="3854" max="4076" width="9.109375" style="2"/>
    <col min="4077" max="4077" width="5.88671875" style="2" customWidth="1"/>
    <col min="4078" max="4078" width="35" style="2" customWidth="1"/>
    <col min="4079" max="4079" width="15" style="2" customWidth="1"/>
    <col min="4080" max="4080" width="5.6640625" style="2" customWidth="1"/>
    <col min="4081" max="4081" width="4.5546875" style="2" customWidth="1"/>
    <col min="4082" max="4082" width="4.6640625" style="2" customWidth="1"/>
    <col min="4083" max="4083" width="4.33203125" style="2" customWidth="1"/>
    <col min="4084" max="4084" width="4.6640625" style="2" customWidth="1"/>
    <col min="4085" max="4085" width="4.44140625" style="2" customWidth="1"/>
    <col min="4086" max="4086" width="4.6640625" style="2" customWidth="1"/>
    <col min="4087" max="4088" width="4.5546875" style="2" customWidth="1"/>
    <col min="4089" max="4089" width="4.88671875" style="2" customWidth="1"/>
    <col min="4090" max="4090" width="4.5546875" style="2" customWidth="1"/>
    <col min="4091" max="4091" width="4.6640625" style="2" customWidth="1"/>
    <col min="4092" max="4092" width="4.44140625" style="2" customWidth="1"/>
    <col min="4093" max="4093" width="4.88671875" style="2" customWidth="1"/>
    <col min="4094" max="4094" width="5" style="2" customWidth="1"/>
    <col min="4095" max="4095" width="4.33203125" style="2" customWidth="1"/>
    <col min="4096" max="4096" width="4.5546875" style="2" customWidth="1"/>
    <col min="4097" max="4098" width="5" style="2" customWidth="1"/>
    <col min="4099" max="4099" width="4.44140625" style="2" customWidth="1"/>
    <col min="4100" max="4100" width="4.6640625" style="2" customWidth="1"/>
    <col min="4101" max="4101" width="4.44140625" style="2" customWidth="1"/>
    <col min="4102" max="4102" width="5.109375" style="2" customWidth="1"/>
    <col min="4103" max="4103" width="5" style="2" customWidth="1"/>
    <col min="4104" max="4104" width="4.6640625" style="2" customWidth="1"/>
    <col min="4105" max="4105" width="4.88671875" style="2" customWidth="1"/>
    <col min="4106" max="4106" width="4.44140625" style="2" customWidth="1"/>
    <col min="4107" max="4107" width="4.6640625" style="2" customWidth="1"/>
    <col min="4108" max="4108" width="10.6640625" style="2" customWidth="1"/>
    <col min="4109" max="4109" width="12.6640625" style="2" customWidth="1"/>
    <col min="4110" max="4332" width="9.109375" style="2"/>
    <col min="4333" max="4333" width="5.88671875" style="2" customWidth="1"/>
    <col min="4334" max="4334" width="35" style="2" customWidth="1"/>
    <col min="4335" max="4335" width="15" style="2" customWidth="1"/>
    <col min="4336" max="4336" width="5.6640625" style="2" customWidth="1"/>
    <col min="4337" max="4337" width="4.5546875" style="2" customWidth="1"/>
    <col min="4338" max="4338" width="4.6640625" style="2" customWidth="1"/>
    <col min="4339" max="4339" width="4.33203125" style="2" customWidth="1"/>
    <col min="4340" max="4340" width="4.6640625" style="2" customWidth="1"/>
    <col min="4341" max="4341" width="4.44140625" style="2" customWidth="1"/>
    <col min="4342" max="4342" width="4.6640625" style="2" customWidth="1"/>
    <col min="4343" max="4344" width="4.5546875" style="2" customWidth="1"/>
    <col min="4345" max="4345" width="4.88671875" style="2" customWidth="1"/>
    <col min="4346" max="4346" width="4.5546875" style="2" customWidth="1"/>
    <col min="4347" max="4347" width="4.6640625" style="2" customWidth="1"/>
    <col min="4348" max="4348" width="4.44140625" style="2" customWidth="1"/>
    <col min="4349" max="4349" width="4.88671875" style="2" customWidth="1"/>
    <col min="4350" max="4350" width="5" style="2" customWidth="1"/>
    <col min="4351" max="4351" width="4.33203125" style="2" customWidth="1"/>
    <col min="4352" max="4352" width="4.5546875" style="2" customWidth="1"/>
    <col min="4353" max="4354" width="5" style="2" customWidth="1"/>
    <col min="4355" max="4355" width="4.44140625" style="2" customWidth="1"/>
    <col min="4356" max="4356" width="4.6640625" style="2" customWidth="1"/>
    <col min="4357" max="4357" width="4.44140625" style="2" customWidth="1"/>
    <col min="4358" max="4358" width="5.109375" style="2" customWidth="1"/>
    <col min="4359" max="4359" width="5" style="2" customWidth="1"/>
    <col min="4360" max="4360" width="4.6640625" style="2" customWidth="1"/>
    <col min="4361" max="4361" width="4.88671875" style="2" customWidth="1"/>
    <col min="4362" max="4362" width="4.44140625" style="2" customWidth="1"/>
    <col min="4363" max="4363" width="4.6640625" style="2" customWidth="1"/>
    <col min="4364" max="4364" width="10.6640625" style="2" customWidth="1"/>
    <col min="4365" max="4365" width="12.6640625" style="2" customWidth="1"/>
    <col min="4366" max="4588" width="9.109375" style="2"/>
    <col min="4589" max="4589" width="5.88671875" style="2" customWidth="1"/>
    <col min="4590" max="4590" width="35" style="2" customWidth="1"/>
    <col min="4591" max="4591" width="15" style="2" customWidth="1"/>
    <col min="4592" max="4592" width="5.6640625" style="2" customWidth="1"/>
    <col min="4593" max="4593" width="4.5546875" style="2" customWidth="1"/>
    <col min="4594" max="4594" width="4.6640625" style="2" customWidth="1"/>
    <col min="4595" max="4595" width="4.33203125" style="2" customWidth="1"/>
    <col min="4596" max="4596" width="4.6640625" style="2" customWidth="1"/>
    <col min="4597" max="4597" width="4.44140625" style="2" customWidth="1"/>
    <col min="4598" max="4598" width="4.6640625" style="2" customWidth="1"/>
    <col min="4599" max="4600" width="4.5546875" style="2" customWidth="1"/>
    <col min="4601" max="4601" width="4.88671875" style="2" customWidth="1"/>
    <col min="4602" max="4602" width="4.5546875" style="2" customWidth="1"/>
    <col min="4603" max="4603" width="4.6640625" style="2" customWidth="1"/>
    <col min="4604" max="4604" width="4.44140625" style="2" customWidth="1"/>
    <col min="4605" max="4605" width="4.88671875" style="2" customWidth="1"/>
    <col min="4606" max="4606" width="5" style="2" customWidth="1"/>
    <col min="4607" max="4607" width="4.33203125" style="2" customWidth="1"/>
    <col min="4608" max="4608" width="4.5546875" style="2" customWidth="1"/>
    <col min="4609" max="4610" width="5" style="2" customWidth="1"/>
    <col min="4611" max="4611" width="4.44140625" style="2" customWidth="1"/>
    <col min="4612" max="4612" width="4.6640625" style="2" customWidth="1"/>
    <col min="4613" max="4613" width="4.44140625" style="2" customWidth="1"/>
    <col min="4614" max="4614" width="5.109375" style="2" customWidth="1"/>
    <col min="4615" max="4615" width="5" style="2" customWidth="1"/>
    <col min="4616" max="4616" width="4.6640625" style="2" customWidth="1"/>
    <col min="4617" max="4617" width="4.88671875" style="2" customWidth="1"/>
    <col min="4618" max="4618" width="4.44140625" style="2" customWidth="1"/>
    <col min="4619" max="4619" width="4.6640625" style="2" customWidth="1"/>
    <col min="4620" max="4620" width="10.6640625" style="2" customWidth="1"/>
    <col min="4621" max="4621" width="12.6640625" style="2" customWidth="1"/>
    <col min="4622" max="4844" width="9.109375" style="2"/>
    <col min="4845" max="4845" width="5.88671875" style="2" customWidth="1"/>
    <col min="4846" max="4846" width="35" style="2" customWidth="1"/>
    <col min="4847" max="4847" width="15" style="2" customWidth="1"/>
    <col min="4848" max="4848" width="5.6640625" style="2" customWidth="1"/>
    <col min="4849" max="4849" width="4.5546875" style="2" customWidth="1"/>
    <col min="4850" max="4850" width="4.6640625" style="2" customWidth="1"/>
    <col min="4851" max="4851" width="4.33203125" style="2" customWidth="1"/>
    <col min="4852" max="4852" width="4.6640625" style="2" customWidth="1"/>
    <col min="4853" max="4853" width="4.44140625" style="2" customWidth="1"/>
    <col min="4854" max="4854" width="4.6640625" style="2" customWidth="1"/>
    <col min="4855" max="4856" width="4.5546875" style="2" customWidth="1"/>
    <col min="4857" max="4857" width="4.88671875" style="2" customWidth="1"/>
    <col min="4858" max="4858" width="4.5546875" style="2" customWidth="1"/>
    <col min="4859" max="4859" width="4.6640625" style="2" customWidth="1"/>
    <col min="4860" max="4860" width="4.44140625" style="2" customWidth="1"/>
    <col min="4861" max="4861" width="4.88671875" style="2" customWidth="1"/>
    <col min="4862" max="4862" width="5" style="2" customWidth="1"/>
    <col min="4863" max="4863" width="4.33203125" style="2" customWidth="1"/>
    <col min="4864" max="4864" width="4.5546875" style="2" customWidth="1"/>
    <col min="4865" max="4866" width="5" style="2" customWidth="1"/>
    <col min="4867" max="4867" width="4.44140625" style="2" customWidth="1"/>
    <col min="4868" max="4868" width="4.6640625" style="2" customWidth="1"/>
    <col min="4869" max="4869" width="4.44140625" style="2" customWidth="1"/>
    <col min="4870" max="4870" width="5.109375" style="2" customWidth="1"/>
    <col min="4871" max="4871" width="5" style="2" customWidth="1"/>
    <col min="4872" max="4872" width="4.6640625" style="2" customWidth="1"/>
    <col min="4873" max="4873" width="4.88671875" style="2" customWidth="1"/>
    <col min="4874" max="4874" width="4.44140625" style="2" customWidth="1"/>
    <col min="4875" max="4875" width="4.6640625" style="2" customWidth="1"/>
    <col min="4876" max="4876" width="10.6640625" style="2" customWidth="1"/>
    <col min="4877" max="4877" width="12.6640625" style="2" customWidth="1"/>
    <col min="4878" max="5100" width="9.109375" style="2"/>
    <col min="5101" max="5101" width="5.88671875" style="2" customWidth="1"/>
    <col min="5102" max="5102" width="35" style="2" customWidth="1"/>
    <col min="5103" max="5103" width="15" style="2" customWidth="1"/>
    <col min="5104" max="5104" width="5.6640625" style="2" customWidth="1"/>
    <col min="5105" max="5105" width="4.5546875" style="2" customWidth="1"/>
    <col min="5106" max="5106" width="4.6640625" style="2" customWidth="1"/>
    <col min="5107" max="5107" width="4.33203125" style="2" customWidth="1"/>
    <col min="5108" max="5108" width="4.6640625" style="2" customWidth="1"/>
    <col min="5109" max="5109" width="4.44140625" style="2" customWidth="1"/>
    <col min="5110" max="5110" width="4.6640625" style="2" customWidth="1"/>
    <col min="5111" max="5112" width="4.5546875" style="2" customWidth="1"/>
    <col min="5113" max="5113" width="4.88671875" style="2" customWidth="1"/>
    <col min="5114" max="5114" width="4.5546875" style="2" customWidth="1"/>
    <col min="5115" max="5115" width="4.6640625" style="2" customWidth="1"/>
    <col min="5116" max="5116" width="4.44140625" style="2" customWidth="1"/>
    <col min="5117" max="5117" width="4.88671875" style="2" customWidth="1"/>
    <col min="5118" max="5118" width="5" style="2" customWidth="1"/>
    <col min="5119" max="5119" width="4.33203125" style="2" customWidth="1"/>
    <col min="5120" max="5120" width="4.5546875" style="2" customWidth="1"/>
    <col min="5121" max="5122" width="5" style="2" customWidth="1"/>
    <col min="5123" max="5123" width="4.44140625" style="2" customWidth="1"/>
    <col min="5124" max="5124" width="4.6640625" style="2" customWidth="1"/>
    <col min="5125" max="5125" width="4.44140625" style="2" customWidth="1"/>
    <col min="5126" max="5126" width="5.109375" style="2" customWidth="1"/>
    <col min="5127" max="5127" width="5" style="2" customWidth="1"/>
    <col min="5128" max="5128" width="4.6640625" style="2" customWidth="1"/>
    <col min="5129" max="5129" width="4.88671875" style="2" customWidth="1"/>
    <col min="5130" max="5130" width="4.44140625" style="2" customWidth="1"/>
    <col min="5131" max="5131" width="4.6640625" style="2" customWidth="1"/>
    <col min="5132" max="5132" width="10.6640625" style="2" customWidth="1"/>
    <col min="5133" max="5133" width="12.6640625" style="2" customWidth="1"/>
    <col min="5134" max="5356" width="9.109375" style="2"/>
    <col min="5357" max="5357" width="5.88671875" style="2" customWidth="1"/>
    <col min="5358" max="5358" width="35" style="2" customWidth="1"/>
    <col min="5359" max="5359" width="15" style="2" customWidth="1"/>
    <col min="5360" max="5360" width="5.6640625" style="2" customWidth="1"/>
    <col min="5361" max="5361" width="4.5546875" style="2" customWidth="1"/>
    <col min="5362" max="5362" width="4.6640625" style="2" customWidth="1"/>
    <col min="5363" max="5363" width="4.33203125" style="2" customWidth="1"/>
    <col min="5364" max="5364" width="4.6640625" style="2" customWidth="1"/>
    <col min="5365" max="5365" width="4.44140625" style="2" customWidth="1"/>
    <col min="5366" max="5366" width="4.6640625" style="2" customWidth="1"/>
    <col min="5367" max="5368" width="4.5546875" style="2" customWidth="1"/>
    <col min="5369" max="5369" width="4.88671875" style="2" customWidth="1"/>
    <col min="5370" max="5370" width="4.5546875" style="2" customWidth="1"/>
    <col min="5371" max="5371" width="4.6640625" style="2" customWidth="1"/>
    <col min="5372" max="5372" width="4.44140625" style="2" customWidth="1"/>
    <col min="5373" max="5373" width="4.88671875" style="2" customWidth="1"/>
    <col min="5374" max="5374" width="5" style="2" customWidth="1"/>
    <col min="5375" max="5375" width="4.33203125" style="2" customWidth="1"/>
    <col min="5376" max="5376" width="4.5546875" style="2" customWidth="1"/>
    <col min="5377" max="5378" width="5" style="2" customWidth="1"/>
    <col min="5379" max="5379" width="4.44140625" style="2" customWidth="1"/>
    <col min="5380" max="5380" width="4.6640625" style="2" customWidth="1"/>
    <col min="5381" max="5381" width="4.44140625" style="2" customWidth="1"/>
    <col min="5382" max="5382" width="5.109375" style="2" customWidth="1"/>
    <col min="5383" max="5383" width="5" style="2" customWidth="1"/>
    <col min="5384" max="5384" width="4.6640625" style="2" customWidth="1"/>
    <col min="5385" max="5385" width="4.88671875" style="2" customWidth="1"/>
    <col min="5386" max="5386" width="4.44140625" style="2" customWidth="1"/>
    <col min="5387" max="5387" width="4.6640625" style="2" customWidth="1"/>
    <col min="5388" max="5388" width="10.6640625" style="2" customWidth="1"/>
    <col min="5389" max="5389" width="12.6640625" style="2" customWidth="1"/>
    <col min="5390" max="5612" width="9.109375" style="2"/>
    <col min="5613" max="5613" width="5.88671875" style="2" customWidth="1"/>
    <col min="5614" max="5614" width="35" style="2" customWidth="1"/>
    <col min="5615" max="5615" width="15" style="2" customWidth="1"/>
    <col min="5616" max="5616" width="5.6640625" style="2" customWidth="1"/>
    <col min="5617" max="5617" width="4.5546875" style="2" customWidth="1"/>
    <col min="5618" max="5618" width="4.6640625" style="2" customWidth="1"/>
    <col min="5619" max="5619" width="4.33203125" style="2" customWidth="1"/>
    <col min="5620" max="5620" width="4.6640625" style="2" customWidth="1"/>
    <col min="5621" max="5621" width="4.44140625" style="2" customWidth="1"/>
    <col min="5622" max="5622" width="4.6640625" style="2" customWidth="1"/>
    <col min="5623" max="5624" width="4.5546875" style="2" customWidth="1"/>
    <col min="5625" max="5625" width="4.88671875" style="2" customWidth="1"/>
    <col min="5626" max="5626" width="4.5546875" style="2" customWidth="1"/>
    <col min="5627" max="5627" width="4.6640625" style="2" customWidth="1"/>
    <col min="5628" max="5628" width="4.44140625" style="2" customWidth="1"/>
    <col min="5629" max="5629" width="4.88671875" style="2" customWidth="1"/>
    <col min="5630" max="5630" width="5" style="2" customWidth="1"/>
    <col min="5631" max="5631" width="4.33203125" style="2" customWidth="1"/>
    <col min="5632" max="5632" width="4.5546875" style="2" customWidth="1"/>
    <col min="5633" max="5634" width="5" style="2" customWidth="1"/>
    <col min="5635" max="5635" width="4.44140625" style="2" customWidth="1"/>
    <col min="5636" max="5636" width="4.6640625" style="2" customWidth="1"/>
    <col min="5637" max="5637" width="4.44140625" style="2" customWidth="1"/>
    <col min="5638" max="5638" width="5.109375" style="2" customWidth="1"/>
    <col min="5639" max="5639" width="5" style="2" customWidth="1"/>
    <col min="5640" max="5640" width="4.6640625" style="2" customWidth="1"/>
    <col min="5641" max="5641" width="4.88671875" style="2" customWidth="1"/>
    <col min="5642" max="5642" width="4.44140625" style="2" customWidth="1"/>
    <col min="5643" max="5643" width="4.6640625" style="2" customWidth="1"/>
    <col min="5644" max="5644" width="10.6640625" style="2" customWidth="1"/>
    <col min="5645" max="5645" width="12.6640625" style="2" customWidth="1"/>
    <col min="5646" max="5868" width="9.109375" style="2"/>
    <col min="5869" max="5869" width="5.88671875" style="2" customWidth="1"/>
    <col min="5870" max="5870" width="35" style="2" customWidth="1"/>
    <col min="5871" max="5871" width="15" style="2" customWidth="1"/>
    <col min="5872" max="5872" width="5.6640625" style="2" customWidth="1"/>
    <col min="5873" max="5873" width="4.5546875" style="2" customWidth="1"/>
    <col min="5874" max="5874" width="4.6640625" style="2" customWidth="1"/>
    <col min="5875" max="5875" width="4.33203125" style="2" customWidth="1"/>
    <col min="5876" max="5876" width="4.6640625" style="2" customWidth="1"/>
    <col min="5877" max="5877" width="4.44140625" style="2" customWidth="1"/>
    <col min="5878" max="5878" width="4.6640625" style="2" customWidth="1"/>
    <col min="5879" max="5880" width="4.5546875" style="2" customWidth="1"/>
    <col min="5881" max="5881" width="4.88671875" style="2" customWidth="1"/>
    <col min="5882" max="5882" width="4.5546875" style="2" customWidth="1"/>
    <col min="5883" max="5883" width="4.6640625" style="2" customWidth="1"/>
    <col min="5884" max="5884" width="4.44140625" style="2" customWidth="1"/>
    <col min="5885" max="5885" width="4.88671875" style="2" customWidth="1"/>
    <col min="5886" max="5886" width="5" style="2" customWidth="1"/>
    <col min="5887" max="5887" width="4.33203125" style="2" customWidth="1"/>
    <col min="5888" max="5888" width="4.5546875" style="2" customWidth="1"/>
    <col min="5889" max="5890" width="5" style="2" customWidth="1"/>
    <col min="5891" max="5891" width="4.44140625" style="2" customWidth="1"/>
    <col min="5892" max="5892" width="4.6640625" style="2" customWidth="1"/>
    <col min="5893" max="5893" width="4.44140625" style="2" customWidth="1"/>
    <col min="5894" max="5894" width="5.109375" style="2" customWidth="1"/>
    <col min="5895" max="5895" width="5" style="2" customWidth="1"/>
    <col min="5896" max="5896" width="4.6640625" style="2" customWidth="1"/>
    <col min="5897" max="5897" width="4.88671875" style="2" customWidth="1"/>
    <col min="5898" max="5898" width="4.44140625" style="2" customWidth="1"/>
    <col min="5899" max="5899" width="4.6640625" style="2" customWidth="1"/>
    <col min="5900" max="5900" width="10.6640625" style="2" customWidth="1"/>
    <col min="5901" max="5901" width="12.6640625" style="2" customWidth="1"/>
    <col min="5902" max="6124" width="9.109375" style="2"/>
    <col min="6125" max="6125" width="5.88671875" style="2" customWidth="1"/>
    <col min="6126" max="6126" width="35" style="2" customWidth="1"/>
    <col min="6127" max="6127" width="15" style="2" customWidth="1"/>
    <col min="6128" max="6128" width="5.6640625" style="2" customWidth="1"/>
    <col min="6129" max="6129" width="4.5546875" style="2" customWidth="1"/>
    <col min="6130" max="6130" width="4.6640625" style="2" customWidth="1"/>
    <col min="6131" max="6131" width="4.33203125" style="2" customWidth="1"/>
    <col min="6132" max="6132" width="4.6640625" style="2" customWidth="1"/>
    <col min="6133" max="6133" width="4.44140625" style="2" customWidth="1"/>
    <col min="6134" max="6134" width="4.6640625" style="2" customWidth="1"/>
    <col min="6135" max="6136" width="4.5546875" style="2" customWidth="1"/>
    <col min="6137" max="6137" width="4.88671875" style="2" customWidth="1"/>
    <col min="6138" max="6138" width="4.5546875" style="2" customWidth="1"/>
    <col min="6139" max="6139" width="4.6640625" style="2" customWidth="1"/>
    <col min="6140" max="6140" width="4.44140625" style="2" customWidth="1"/>
    <col min="6141" max="6141" width="4.88671875" style="2" customWidth="1"/>
    <col min="6142" max="6142" width="5" style="2" customWidth="1"/>
    <col min="6143" max="6143" width="4.33203125" style="2" customWidth="1"/>
    <col min="6144" max="6144" width="4.5546875" style="2" customWidth="1"/>
    <col min="6145" max="6146" width="5" style="2" customWidth="1"/>
    <col min="6147" max="6147" width="4.44140625" style="2" customWidth="1"/>
    <col min="6148" max="6148" width="4.6640625" style="2" customWidth="1"/>
    <col min="6149" max="6149" width="4.44140625" style="2" customWidth="1"/>
    <col min="6150" max="6150" width="5.109375" style="2" customWidth="1"/>
    <col min="6151" max="6151" width="5" style="2" customWidth="1"/>
    <col min="6152" max="6152" width="4.6640625" style="2" customWidth="1"/>
    <col min="6153" max="6153" width="4.88671875" style="2" customWidth="1"/>
    <col min="6154" max="6154" width="4.44140625" style="2" customWidth="1"/>
    <col min="6155" max="6155" width="4.6640625" style="2" customWidth="1"/>
    <col min="6156" max="6156" width="10.6640625" style="2" customWidth="1"/>
    <col min="6157" max="6157" width="12.6640625" style="2" customWidth="1"/>
    <col min="6158" max="6380" width="9.109375" style="2"/>
    <col min="6381" max="6381" width="5.88671875" style="2" customWidth="1"/>
    <col min="6382" max="6382" width="35" style="2" customWidth="1"/>
    <col min="6383" max="6383" width="15" style="2" customWidth="1"/>
    <col min="6384" max="6384" width="5.6640625" style="2" customWidth="1"/>
    <col min="6385" max="6385" width="4.5546875" style="2" customWidth="1"/>
    <col min="6386" max="6386" width="4.6640625" style="2" customWidth="1"/>
    <col min="6387" max="6387" width="4.33203125" style="2" customWidth="1"/>
    <col min="6388" max="6388" width="4.6640625" style="2" customWidth="1"/>
    <col min="6389" max="6389" width="4.44140625" style="2" customWidth="1"/>
    <col min="6390" max="6390" width="4.6640625" style="2" customWidth="1"/>
    <col min="6391" max="6392" width="4.5546875" style="2" customWidth="1"/>
    <col min="6393" max="6393" width="4.88671875" style="2" customWidth="1"/>
    <col min="6394" max="6394" width="4.5546875" style="2" customWidth="1"/>
    <col min="6395" max="6395" width="4.6640625" style="2" customWidth="1"/>
    <col min="6396" max="6396" width="4.44140625" style="2" customWidth="1"/>
    <col min="6397" max="6397" width="4.88671875" style="2" customWidth="1"/>
    <col min="6398" max="6398" width="5" style="2" customWidth="1"/>
    <col min="6399" max="6399" width="4.33203125" style="2" customWidth="1"/>
    <col min="6400" max="6400" width="4.5546875" style="2" customWidth="1"/>
    <col min="6401" max="6402" width="5" style="2" customWidth="1"/>
    <col min="6403" max="6403" width="4.44140625" style="2" customWidth="1"/>
    <col min="6404" max="6404" width="4.6640625" style="2" customWidth="1"/>
    <col min="6405" max="6405" width="4.44140625" style="2" customWidth="1"/>
    <col min="6406" max="6406" width="5.109375" style="2" customWidth="1"/>
    <col min="6407" max="6407" width="5" style="2" customWidth="1"/>
    <col min="6408" max="6408" width="4.6640625" style="2" customWidth="1"/>
    <col min="6409" max="6409" width="4.88671875" style="2" customWidth="1"/>
    <col min="6410" max="6410" width="4.44140625" style="2" customWidth="1"/>
    <col min="6411" max="6411" width="4.6640625" style="2" customWidth="1"/>
    <col min="6412" max="6412" width="10.6640625" style="2" customWidth="1"/>
    <col min="6413" max="6413" width="12.6640625" style="2" customWidth="1"/>
    <col min="6414" max="6636" width="9.109375" style="2"/>
    <col min="6637" max="6637" width="5.88671875" style="2" customWidth="1"/>
    <col min="6638" max="6638" width="35" style="2" customWidth="1"/>
    <col min="6639" max="6639" width="15" style="2" customWidth="1"/>
    <col min="6640" max="6640" width="5.6640625" style="2" customWidth="1"/>
    <col min="6641" max="6641" width="4.5546875" style="2" customWidth="1"/>
    <col min="6642" max="6642" width="4.6640625" style="2" customWidth="1"/>
    <col min="6643" max="6643" width="4.33203125" style="2" customWidth="1"/>
    <col min="6644" max="6644" width="4.6640625" style="2" customWidth="1"/>
    <col min="6645" max="6645" width="4.44140625" style="2" customWidth="1"/>
    <col min="6646" max="6646" width="4.6640625" style="2" customWidth="1"/>
    <col min="6647" max="6648" width="4.5546875" style="2" customWidth="1"/>
    <col min="6649" max="6649" width="4.88671875" style="2" customWidth="1"/>
    <col min="6650" max="6650" width="4.5546875" style="2" customWidth="1"/>
    <col min="6651" max="6651" width="4.6640625" style="2" customWidth="1"/>
    <col min="6652" max="6652" width="4.44140625" style="2" customWidth="1"/>
    <col min="6653" max="6653" width="4.88671875" style="2" customWidth="1"/>
    <col min="6654" max="6654" width="5" style="2" customWidth="1"/>
    <col min="6655" max="6655" width="4.33203125" style="2" customWidth="1"/>
    <col min="6656" max="6656" width="4.5546875" style="2" customWidth="1"/>
    <col min="6657" max="6658" width="5" style="2" customWidth="1"/>
    <col min="6659" max="6659" width="4.44140625" style="2" customWidth="1"/>
    <col min="6660" max="6660" width="4.6640625" style="2" customWidth="1"/>
    <col min="6661" max="6661" width="4.44140625" style="2" customWidth="1"/>
    <col min="6662" max="6662" width="5.109375" style="2" customWidth="1"/>
    <col min="6663" max="6663" width="5" style="2" customWidth="1"/>
    <col min="6664" max="6664" width="4.6640625" style="2" customWidth="1"/>
    <col min="6665" max="6665" width="4.88671875" style="2" customWidth="1"/>
    <col min="6666" max="6666" width="4.44140625" style="2" customWidth="1"/>
    <col min="6667" max="6667" width="4.6640625" style="2" customWidth="1"/>
    <col min="6668" max="6668" width="10.6640625" style="2" customWidth="1"/>
    <col min="6669" max="6669" width="12.6640625" style="2" customWidth="1"/>
    <col min="6670" max="6892" width="9.109375" style="2"/>
    <col min="6893" max="6893" width="5.88671875" style="2" customWidth="1"/>
    <col min="6894" max="6894" width="35" style="2" customWidth="1"/>
    <col min="6895" max="6895" width="15" style="2" customWidth="1"/>
    <col min="6896" max="6896" width="5.6640625" style="2" customWidth="1"/>
    <col min="6897" max="6897" width="4.5546875" style="2" customWidth="1"/>
    <col min="6898" max="6898" width="4.6640625" style="2" customWidth="1"/>
    <col min="6899" max="6899" width="4.33203125" style="2" customWidth="1"/>
    <col min="6900" max="6900" width="4.6640625" style="2" customWidth="1"/>
    <col min="6901" max="6901" width="4.44140625" style="2" customWidth="1"/>
    <col min="6902" max="6902" width="4.6640625" style="2" customWidth="1"/>
    <col min="6903" max="6904" width="4.5546875" style="2" customWidth="1"/>
    <col min="6905" max="6905" width="4.88671875" style="2" customWidth="1"/>
    <col min="6906" max="6906" width="4.5546875" style="2" customWidth="1"/>
    <col min="6907" max="6907" width="4.6640625" style="2" customWidth="1"/>
    <col min="6908" max="6908" width="4.44140625" style="2" customWidth="1"/>
    <col min="6909" max="6909" width="4.88671875" style="2" customWidth="1"/>
    <col min="6910" max="6910" width="5" style="2" customWidth="1"/>
    <col min="6911" max="6911" width="4.33203125" style="2" customWidth="1"/>
    <col min="6912" max="6912" width="4.5546875" style="2" customWidth="1"/>
    <col min="6913" max="6914" width="5" style="2" customWidth="1"/>
    <col min="6915" max="6915" width="4.44140625" style="2" customWidth="1"/>
    <col min="6916" max="6916" width="4.6640625" style="2" customWidth="1"/>
    <col min="6917" max="6917" width="4.44140625" style="2" customWidth="1"/>
    <col min="6918" max="6918" width="5.109375" style="2" customWidth="1"/>
    <col min="6919" max="6919" width="5" style="2" customWidth="1"/>
    <col min="6920" max="6920" width="4.6640625" style="2" customWidth="1"/>
    <col min="6921" max="6921" width="4.88671875" style="2" customWidth="1"/>
    <col min="6922" max="6922" width="4.44140625" style="2" customWidth="1"/>
    <col min="6923" max="6923" width="4.6640625" style="2" customWidth="1"/>
    <col min="6924" max="6924" width="10.6640625" style="2" customWidth="1"/>
    <col min="6925" max="6925" width="12.6640625" style="2" customWidth="1"/>
    <col min="6926" max="7148" width="9.109375" style="2"/>
    <col min="7149" max="7149" width="5.88671875" style="2" customWidth="1"/>
    <col min="7150" max="7150" width="35" style="2" customWidth="1"/>
    <col min="7151" max="7151" width="15" style="2" customWidth="1"/>
    <col min="7152" max="7152" width="5.6640625" style="2" customWidth="1"/>
    <col min="7153" max="7153" width="4.5546875" style="2" customWidth="1"/>
    <col min="7154" max="7154" width="4.6640625" style="2" customWidth="1"/>
    <col min="7155" max="7155" width="4.33203125" style="2" customWidth="1"/>
    <col min="7156" max="7156" width="4.6640625" style="2" customWidth="1"/>
    <col min="7157" max="7157" width="4.44140625" style="2" customWidth="1"/>
    <col min="7158" max="7158" width="4.6640625" style="2" customWidth="1"/>
    <col min="7159" max="7160" width="4.5546875" style="2" customWidth="1"/>
    <col min="7161" max="7161" width="4.88671875" style="2" customWidth="1"/>
    <col min="7162" max="7162" width="4.5546875" style="2" customWidth="1"/>
    <col min="7163" max="7163" width="4.6640625" style="2" customWidth="1"/>
    <col min="7164" max="7164" width="4.44140625" style="2" customWidth="1"/>
    <col min="7165" max="7165" width="4.88671875" style="2" customWidth="1"/>
    <col min="7166" max="7166" width="5" style="2" customWidth="1"/>
    <col min="7167" max="7167" width="4.33203125" style="2" customWidth="1"/>
    <col min="7168" max="7168" width="4.5546875" style="2" customWidth="1"/>
    <col min="7169" max="7170" width="5" style="2" customWidth="1"/>
    <col min="7171" max="7171" width="4.44140625" style="2" customWidth="1"/>
    <col min="7172" max="7172" width="4.6640625" style="2" customWidth="1"/>
    <col min="7173" max="7173" width="4.44140625" style="2" customWidth="1"/>
    <col min="7174" max="7174" width="5.109375" style="2" customWidth="1"/>
    <col min="7175" max="7175" width="5" style="2" customWidth="1"/>
    <col min="7176" max="7176" width="4.6640625" style="2" customWidth="1"/>
    <col min="7177" max="7177" width="4.88671875" style="2" customWidth="1"/>
    <col min="7178" max="7178" width="4.44140625" style="2" customWidth="1"/>
    <col min="7179" max="7179" width="4.6640625" style="2" customWidth="1"/>
    <col min="7180" max="7180" width="10.6640625" style="2" customWidth="1"/>
    <col min="7181" max="7181" width="12.6640625" style="2" customWidth="1"/>
    <col min="7182" max="7404" width="9.109375" style="2"/>
    <col min="7405" max="7405" width="5.88671875" style="2" customWidth="1"/>
    <col min="7406" max="7406" width="35" style="2" customWidth="1"/>
    <col min="7407" max="7407" width="15" style="2" customWidth="1"/>
    <col min="7408" max="7408" width="5.6640625" style="2" customWidth="1"/>
    <col min="7409" max="7409" width="4.5546875" style="2" customWidth="1"/>
    <col min="7410" max="7410" width="4.6640625" style="2" customWidth="1"/>
    <col min="7411" max="7411" width="4.33203125" style="2" customWidth="1"/>
    <col min="7412" max="7412" width="4.6640625" style="2" customWidth="1"/>
    <col min="7413" max="7413" width="4.44140625" style="2" customWidth="1"/>
    <col min="7414" max="7414" width="4.6640625" style="2" customWidth="1"/>
    <col min="7415" max="7416" width="4.5546875" style="2" customWidth="1"/>
    <col min="7417" max="7417" width="4.88671875" style="2" customWidth="1"/>
    <col min="7418" max="7418" width="4.5546875" style="2" customWidth="1"/>
    <col min="7419" max="7419" width="4.6640625" style="2" customWidth="1"/>
    <col min="7420" max="7420" width="4.44140625" style="2" customWidth="1"/>
    <col min="7421" max="7421" width="4.88671875" style="2" customWidth="1"/>
    <col min="7422" max="7422" width="5" style="2" customWidth="1"/>
    <col min="7423" max="7423" width="4.33203125" style="2" customWidth="1"/>
    <col min="7424" max="7424" width="4.5546875" style="2" customWidth="1"/>
    <col min="7425" max="7426" width="5" style="2" customWidth="1"/>
    <col min="7427" max="7427" width="4.44140625" style="2" customWidth="1"/>
    <col min="7428" max="7428" width="4.6640625" style="2" customWidth="1"/>
    <col min="7429" max="7429" width="4.44140625" style="2" customWidth="1"/>
    <col min="7430" max="7430" width="5.109375" style="2" customWidth="1"/>
    <col min="7431" max="7431" width="5" style="2" customWidth="1"/>
    <col min="7432" max="7432" width="4.6640625" style="2" customWidth="1"/>
    <col min="7433" max="7433" width="4.88671875" style="2" customWidth="1"/>
    <col min="7434" max="7434" width="4.44140625" style="2" customWidth="1"/>
    <col min="7435" max="7435" width="4.6640625" style="2" customWidth="1"/>
    <col min="7436" max="7436" width="10.6640625" style="2" customWidth="1"/>
    <col min="7437" max="7437" width="12.6640625" style="2" customWidth="1"/>
    <col min="7438" max="7660" width="9.109375" style="2"/>
    <col min="7661" max="7661" width="5.88671875" style="2" customWidth="1"/>
    <col min="7662" max="7662" width="35" style="2" customWidth="1"/>
    <col min="7663" max="7663" width="15" style="2" customWidth="1"/>
    <col min="7664" max="7664" width="5.6640625" style="2" customWidth="1"/>
    <col min="7665" max="7665" width="4.5546875" style="2" customWidth="1"/>
    <col min="7666" max="7666" width="4.6640625" style="2" customWidth="1"/>
    <col min="7667" max="7667" width="4.33203125" style="2" customWidth="1"/>
    <col min="7668" max="7668" width="4.6640625" style="2" customWidth="1"/>
    <col min="7669" max="7669" width="4.44140625" style="2" customWidth="1"/>
    <col min="7670" max="7670" width="4.6640625" style="2" customWidth="1"/>
    <col min="7671" max="7672" width="4.5546875" style="2" customWidth="1"/>
    <col min="7673" max="7673" width="4.88671875" style="2" customWidth="1"/>
    <col min="7674" max="7674" width="4.5546875" style="2" customWidth="1"/>
    <col min="7675" max="7675" width="4.6640625" style="2" customWidth="1"/>
    <col min="7676" max="7676" width="4.44140625" style="2" customWidth="1"/>
    <col min="7677" max="7677" width="4.88671875" style="2" customWidth="1"/>
    <col min="7678" max="7678" width="5" style="2" customWidth="1"/>
    <col min="7679" max="7679" width="4.33203125" style="2" customWidth="1"/>
    <col min="7680" max="7680" width="4.5546875" style="2" customWidth="1"/>
    <col min="7681" max="7682" width="5" style="2" customWidth="1"/>
    <col min="7683" max="7683" width="4.44140625" style="2" customWidth="1"/>
    <col min="7684" max="7684" width="4.6640625" style="2" customWidth="1"/>
    <col min="7685" max="7685" width="4.44140625" style="2" customWidth="1"/>
    <col min="7686" max="7686" width="5.109375" style="2" customWidth="1"/>
    <col min="7687" max="7687" width="5" style="2" customWidth="1"/>
    <col min="7688" max="7688" width="4.6640625" style="2" customWidth="1"/>
    <col min="7689" max="7689" width="4.88671875" style="2" customWidth="1"/>
    <col min="7690" max="7690" width="4.44140625" style="2" customWidth="1"/>
    <col min="7691" max="7691" width="4.6640625" style="2" customWidth="1"/>
    <col min="7692" max="7692" width="10.6640625" style="2" customWidth="1"/>
    <col min="7693" max="7693" width="12.6640625" style="2" customWidth="1"/>
    <col min="7694" max="7916" width="9.109375" style="2"/>
    <col min="7917" max="7917" width="5.88671875" style="2" customWidth="1"/>
    <col min="7918" max="7918" width="35" style="2" customWidth="1"/>
    <col min="7919" max="7919" width="15" style="2" customWidth="1"/>
    <col min="7920" max="7920" width="5.6640625" style="2" customWidth="1"/>
    <col min="7921" max="7921" width="4.5546875" style="2" customWidth="1"/>
    <col min="7922" max="7922" width="4.6640625" style="2" customWidth="1"/>
    <col min="7923" max="7923" width="4.33203125" style="2" customWidth="1"/>
    <col min="7924" max="7924" width="4.6640625" style="2" customWidth="1"/>
    <col min="7925" max="7925" width="4.44140625" style="2" customWidth="1"/>
    <col min="7926" max="7926" width="4.6640625" style="2" customWidth="1"/>
    <col min="7927" max="7928" width="4.5546875" style="2" customWidth="1"/>
    <col min="7929" max="7929" width="4.88671875" style="2" customWidth="1"/>
    <col min="7930" max="7930" width="4.5546875" style="2" customWidth="1"/>
    <col min="7931" max="7931" width="4.6640625" style="2" customWidth="1"/>
    <col min="7932" max="7932" width="4.44140625" style="2" customWidth="1"/>
    <col min="7933" max="7933" width="4.88671875" style="2" customWidth="1"/>
    <col min="7934" max="7934" width="5" style="2" customWidth="1"/>
    <col min="7935" max="7935" width="4.33203125" style="2" customWidth="1"/>
    <col min="7936" max="7936" width="4.5546875" style="2" customWidth="1"/>
    <col min="7937" max="7938" width="5" style="2" customWidth="1"/>
    <col min="7939" max="7939" width="4.44140625" style="2" customWidth="1"/>
    <col min="7940" max="7940" width="4.6640625" style="2" customWidth="1"/>
    <col min="7941" max="7941" width="4.44140625" style="2" customWidth="1"/>
    <col min="7942" max="7942" width="5.109375" style="2" customWidth="1"/>
    <col min="7943" max="7943" width="5" style="2" customWidth="1"/>
    <col min="7944" max="7944" width="4.6640625" style="2" customWidth="1"/>
    <col min="7945" max="7945" width="4.88671875" style="2" customWidth="1"/>
    <col min="7946" max="7946" width="4.44140625" style="2" customWidth="1"/>
    <col min="7947" max="7947" width="4.6640625" style="2" customWidth="1"/>
    <col min="7948" max="7948" width="10.6640625" style="2" customWidth="1"/>
    <col min="7949" max="7949" width="12.6640625" style="2" customWidth="1"/>
    <col min="7950" max="8172" width="9.109375" style="2"/>
    <col min="8173" max="8173" width="5.88671875" style="2" customWidth="1"/>
    <col min="8174" max="8174" width="35" style="2" customWidth="1"/>
    <col min="8175" max="8175" width="15" style="2" customWidth="1"/>
    <col min="8176" max="8176" width="5.6640625" style="2" customWidth="1"/>
    <col min="8177" max="8177" width="4.5546875" style="2" customWidth="1"/>
    <col min="8178" max="8178" width="4.6640625" style="2" customWidth="1"/>
    <col min="8179" max="8179" width="4.33203125" style="2" customWidth="1"/>
    <col min="8180" max="8180" width="4.6640625" style="2" customWidth="1"/>
    <col min="8181" max="8181" width="4.44140625" style="2" customWidth="1"/>
    <col min="8182" max="8182" width="4.6640625" style="2" customWidth="1"/>
    <col min="8183" max="8184" width="4.5546875" style="2" customWidth="1"/>
    <col min="8185" max="8185" width="4.88671875" style="2" customWidth="1"/>
    <col min="8186" max="8186" width="4.5546875" style="2" customWidth="1"/>
    <col min="8187" max="8187" width="4.6640625" style="2" customWidth="1"/>
    <col min="8188" max="8188" width="4.44140625" style="2" customWidth="1"/>
    <col min="8189" max="8189" width="4.88671875" style="2" customWidth="1"/>
    <col min="8190" max="8190" width="5" style="2" customWidth="1"/>
    <col min="8191" max="8191" width="4.33203125" style="2" customWidth="1"/>
    <col min="8192" max="8192" width="4.5546875" style="2" customWidth="1"/>
    <col min="8193" max="8194" width="5" style="2" customWidth="1"/>
    <col min="8195" max="8195" width="4.44140625" style="2" customWidth="1"/>
    <col min="8196" max="8196" width="4.6640625" style="2" customWidth="1"/>
    <col min="8197" max="8197" width="4.44140625" style="2" customWidth="1"/>
    <col min="8198" max="8198" width="5.109375" style="2" customWidth="1"/>
    <col min="8199" max="8199" width="5" style="2" customWidth="1"/>
    <col min="8200" max="8200" width="4.6640625" style="2" customWidth="1"/>
    <col min="8201" max="8201" width="4.88671875" style="2" customWidth="1"/>
    <col min="8202" max="8202" width="4.44140625" style="2" customWidth="1"/>
    <col min="8203" max="8203" width="4.6640625" style="2" customWidth="1"/>
    <col min="8204" max="8204" width="10.6640625" style="2" customWidth="1"/>
    <col min="8205" max="8205" width="12.6640625" style="2" customWidth="1"/>
    <col min="8206" max="8428" width="9.109375" style="2"/>
    <col min="8429" max="8429" width="5.88671875" style="2" customWidth="1"/>
    <col min="8430" max="8430" width="35" style="2" customWidth="1"/>
    <col min="8431" max="8431" width="15" style="2" customWidth="1"/>
    <col min="8432" max="8432" width="5.6640625" style="2" customWidth="1"/>
    <col min="8433" max="8433" width="4.5546875" style="2" customWidth="1"/>
    <col min="8434" max="8434" width="4.6640625" style="2" customWidth="1"/>
    <col min="8435" max="8435" width="4.33203125" style="2" customWidth="1"/>
    <col min="8436" max="8436" width="4.6640625" style="2" customWidth="1"/>
    <col min="8437" max="8437" width="4.44140625" style="2" customWidth="1"/>
    <col min="8438" max="8438" width="4.6640625" style="2" customWidth="1"/>
    <col min="8439" max="8440" width="4.5546875" style="2" customWidth="1"/>
    <col min="8441" max="8441" width="4.88671875" style="2" customWidth="1"/>
    <col min="8442" max="8442" width="4.5546875" style="2" customWidth="1"/>
    <col min="8443" max="8443" width="4.6640625" style="2" customWidth="1"/>
    <col min="8444" max="8444" width="4.44140625" style="2" customWidth="1"/>
    <col min="8445" max="8445" width="4.88671875" style="2" customWidth="1"/>
    <col min="8446" max="8446" width="5" style="2" customWidth="1"/>
    <col min="8447" max="8447" width="4.33203125" style="2" customWidth="1"/>
    <col min="8448" max="8448" width="4.5546875" style="2" customWidth="1"/>
    <col min="8449" max="8450" width="5" style="2" customWidth="1"/>
    <col min="8451" max="8451" width="4.44140625" style="2" customWidth="1"/>
    <col min="8452" max="8452" width="4.6640625" style="2" customWidth="1"/>
    <col min="8453" max="8453" width="4.44140625" style="2" customWidth="1"/>
    <col min="8454" max="8454" width="5.109375" style="2" customWidth="1"/>
    <col min="8455" max="8455" width="5" style="2" customWidth="1"/>
    <col min="8456" max="8456" width="4.6640625" style="2" customWidth="1"/>
    <col min="8457" max="8457" width="4.88671875" style="2" customWidth="1"/>
    <col min="8458" max="8458" width="4.44140625" style="2" customWidth="1"/>
    <col min="8459" max="8459" width="4.6640625" style="2" customWidth="1"/>
    <col min="8460" max="8460" width="10.6640625" style="2" customWidth="1"/>
    <col min="8461" max="8461" width="12.6640625" style="2" customWidth="1"/>
    <col min="8462" max="8684" width="9.109375" style="2"/>
    <col min="8685" max="8685" width="5.88671875" style="2" customWidth="1"/>
    <col min="8686" max="8686" width="35" style="2" customWidth="1"/>
    <col min="8687" max="8687" width="15" style="2" customWidth="1"/>
    <col min="8688" max="8688" width="5.6640625" style="2" customWidth="1"/>
    <col min="8689" max="8689" width="4.5546875" style="2" customWidth="1"/>
    <col min="8690" max="8690" width="4.6640625" style="2" customWidth="1"/>
    <col min="8691" max="8691" width="4.33203125" style="2" customWidth="1"/>
    <col min="8692" max="8692" width="4.6640625" style="2" customWidth="1"/>
    <col min="8693" max="8693" width="4.44140625" style="2" customWidth="1"/>
    <col min="8694" max="8694" width="4.6640625" style="2" customWidth="1"/>
    <col min="8695" max="8696" width="4.5546875" style="2" customWidth="1"/>
    <col min="8697" max="8697" width="4.88671875" style="2" customWidth="1"/>
    <col min="8698" max="8698" width="4.5546875" style="2" customWidth="1"/>
    <col min="8699" max="8699" width="4.6640625" style="2" customWidth="1"/>
    <col min="8700" max="8700" width="4.44140625" style="2" customWidth="1"/>
    <col min="8701" max="8701" width="4.88671875" style="2" customWidth="1"/>
    <col min="8702" max="8702" width="5" style="2" customWidth="1"/>
    <col min="8703" max="8703" width="4.33203125" style="2" customWidth="1"/>
    <col min="8704" max="8704" width="4.5546875" style="2" customWidth="1"/>
    <col min="8705" max="8706" width="5" style="2" customWidth="1"/>
    <col min="8707" max="8707" width="4.44140625" style="2" customWidth="1"/>
    <col min="8708" max="8708" width="4.6640625" style="2" customWidth="1"/>
    <col min="8709" max="8709" width="4.44140625" style="2" customWidth="1"/>
    <col min="8710" max="8710" width="5.109375" style="2" customWidth="1"/>
    <col min="8711" max="8711" width="5" style="2" customWidth="1"/>
    <col min="8712" max="8712" width="4.6640625" style="2" customWidth="1"/>
    <col min="8713" max="8713" width="4.88671875" style="2" customWidth="1"/>
    <col min="8714" max="8714" width="4.44140625" style="2" customWidth="1"/>
    <col min="8715" max="8715" width="4.6640625" style="2" customWidth="1"/>
    <col min="8716" max="8716" width="10.6640625" style="2" customWidth="1"/>
    <col min="8717" max="8717" width="12.6640625" style="2" customWidth="1"/>
    <col min="8718" max="8940" width="9.109375" style="2"/>
    <col min="8941" max="8941" width="5.88671875" style="2" customWidth="1"/>
    <col min="8942" max="8942" width="35" style="2" customWidth="1"/>
    <col min="8943" max="8943" width="15" style="2" customWidth="1"/>
    <col min="8944" max="8944" width="5.6640625" style="2" customWidth="1"/>
    <col min="8945" max="8945" width="4.5546875" style="2" customWidth="1"/>
    <col min="8946" max="8946" width="4.6640625" style="2" customWidth="1"/>
    <col min="8947" max="8947" width="4.33203125" style="2" customWidth="1"/>
    <col min="8948" max="8948" width="4.6640625" style="2" customWidth="1"/>
    <col min="8949" max="8949" width="4.44140625" style="2" customWidth="1"/>
    <col min="8950" max="8950" width="4.6640625" style="2" customWidth="1"/>
    <col min="8951" max="8952" width="4.5546875" style="2" customWidth="1"/>
    <col min="8953" max="8953" width="4.88671875" style="2" customWidth="1"/>
    <col min="8954" max="8954" width="4.5546875" style="2" customWidth="1"/>
    <col min="8955" max="8955" width="4.6640625" style="2" customWidth="1"/>
    <col min="8956" max="8956" width="4.44140625" style="2" customWidth="1"/>
    <col min="8957" max="8957" width="4.88671875" style="2" customWidth="1"/>
    <col min="8958" max="8958" width="5" style="2" customWidth="1"/>
    <col min="8959" max="8959" width="4.33203125" style="2" customWidth="1"/>
    <col min="8960" max="8960" width="4.5546875" style="2" customWidth="1"/>
    <col min="8961" max="8962" width="5" style="2" customWidth="1"/>
    <col min="8963" max="8963" width="4.44140625" style="2" customWidth="1"/>
    <col min="8964" max="8964" width="4.6640625" style="2" customWidth="1"/>
    <col min="8965" max="8965" width="4.44140625" style="2" customWidth="1"/>
    <col min="8966" max="8966" width="5.109375" style="2" customWidth="1"/>
    <col min="8967" max="8967" width="5" style="2" customWidth="1"/>
    <col min="8968" max="8968" width="4.6640625" style="2" customWidth="1"/>
    <col min="8969" max="8969" width="4.88671875" style="2" customWidth="1"/>
    <col min="8970" max="8970" width="4.44140625" style="2" customWidth="1"/>
    <col min="8971" max="8971" width="4.6640625" style="2" customWidth="1"/>
    <col min="8972" max="8972" width="10.6640625" style="2" customWidth="1"/>
    <col min="8973" max="8973" width="12.6640625" style="2" customWidth="1"/>
    <col min="8974" max="9196" width="9.109375" style="2"/>
    <col min="9197" max="9197" width="5.88671875" style="2" customWidth="1"/>
    <col min="9198" max="9198" width="35" style="2" customWidth="1"/>
    <col min="9199" max="9199" width="15" style="2" customWidth="1"/>
    <col min="9200" max="9200" width="5.6640625" style="2" customWidth="1"/>
    <col min="9201" max="9201" width="4.5546875" style="2" customWidth="1"/>
    <col min="9202" max="9202" width="4.6640625" style="2" customWidth="1"/>
    <col min="9203" max="9203" width="4.33203125" style="2" customWidth="1"/>
    <col min="9204" max="9204" width="4.6640625" style="2" customWidth="1"/>
    <col min="9205" max="9205" width="4.44140625" style="2" customWidth="1"/>
    <col min="9206" max="9206" width="4.6640625" style="2" customWidth="1"/>
    <col min="9207" max="9208" width="4.5546875" style="2" customWidth="1"/>
    <col min="9209" max="9209" width="4.88671875" style="2" customWidth="1"/>
    <col min="9210" max="9210" width="4.5546875" style="2" customWidth="1"/>
    <col min="9211" max="9211" width="4.6640625" style="2" customWidth="1"/>
    <col min="9212" max="9212" width="4.44140625" style="2" customWidth="1"/>
    <col min="9213" max="9213" width="4.88671875" style="2" customWidth="1"/>
    <col min="9214" max="9214" width="5" style="2" customWidth="1"/>
    <col min="9215" max="9215" width="4.33203125" style="2" customWidth="1"/>
    <col min="9216" max="9216" width="4.5546875" style="2" customWidth="1"/>
    <col min="9217" max="9218" width="5" style="2" customWidth="1"/>
    <col min="9219" max="9219" width="4.44140625" style="2" customWidth="1"/>
    <col min="9220" max="9220" width="4.6640625" style="2" customWidth="1"/>
    <col min="9221" max="9221" width="4.44140625" style="2" customWidth="1"/>
    <col min="9222" max="9222" width="5.109375" style="2" customWidth="1"/>
    <col min="9223" max="9223" width="5" style="2" customWidth="1"/>
    <col min="9224" max="9224" width="4.6640625" style="2" customWidth="1"/>
    <col min="9225" max="9225" width="4.88671875" style="2" customWidth="1"/>
    <col min="9226" max="9226" width="4.44140625" style="2" customWidth="1"/>
    <col min="9227" max="9227" width="4.6640625" style="2" customWidth="1"/>
    <col min="9228" max="9228" width="10.6640625" style="2" customWidth="1"/>
    <col min="9229" max="9229" width="12.6640625" style="2" customWidth="1"/>
    <col min="9230" max="9452" width="9.109375" style="2"/>
    <col min="9453" max="9453" width="5.88671875" style="2" customWidth="1"/>
    <col min="9454" max="9454" width="35" style="2" customWidth="1"/>
    <col min="9455" max="9455" width="15" style="2" customWidth="1"/>
    <col min="9456" max="9456" width="5.6640625" style="2" customWidth="1"/>
    <col min="9457" max="9457" width="4.5546875" style="2" customWidth="1"/>
    <col min="9458" max="9458" width="4.6640625" style="2" customWidth="1"/>
    <col min="9459" max="9459" width="4.33203125" style="2" customWidth="1"/>
    <col min="9460" max="9460" width="4.6640625" style="2" customWidth="1"/>
    <col min="9461" max="9461" width="4.44140625" style="2" customWidth="1"/>
    <col min="9462" max="9462" width="4.6640625" style="2" customWidth="1"/>
    <col min="9463" max="9464" width="4.5546875" style="2" customWidth="1"/>
    <col min="9465" max="9465" width="4.88671875" style="2" customWidth="1"/>
    <col min="9466" max="9466" width="4.5546875" style="2" customWidth="1"/>
    <col min="9467" max="9467" width="4.6640625" style="2" customWidth="1"/>
    <col min="9468" max="9468" width="4.44140625" style="2" customWidth="1"/>
    <col min="9469" max="9469" width="4.88671875" style="2" customWidth="1"/>
    <col min="9470" max="9470" width="5" style="2" customWidth="1"/>
    <col min="9471" max="9471" width="4.33203125" style="2" customWidth="1"/>
    <col min="9472" max="9472" width="4.5546875" style="2" customWidth="1"/>
    <col min="9473" max="9474" width="5" style="2" customWidth="1"/>
    <col min="9475" max="9475" width="4.44140625" style="2" customWidth="1"/>
    <col min="9476" max="9476" width="4.6640625" style="2" customWidth="1"/>
    <col min="9477" max="9477" width="4.44140625" style="2" customWidth="1"/>
    <col min="9478" max="9478" width="5.109375" style="2" customWidth="1"/>
    <col min="9479" max="9479" width="5" style="2" customWidth="1"/>
    <col min="9480" max="9480" width="4.6640625" style="2" customWidth="1"/>
    <col min="9481" max="9481" width="4.88671875" style="2" customWidth="1"/>
    <col min="9482" max="9482" width="4.44140625" style="2" customWidth="1"/>
    <col min="9483" max="9483" width="4.6640625" style="2" customWidth="1"/>
    <col min="9484" max="9484" width="10.6640625" style="2" customWidth="1"/>
    <col min="9485" max="9485" width="12.6640625" style="2" customWidth="1"/>
    <col min="9486" max="9708" width="9.109375" style="2"/>
    <col min="9709" max="9709" width="5.88671875" style="2" customWidth="1"/>
    <col min="9710" max="9710" width="35" style="2" customWidth="1"/>
    <col min="9711" max="9711" width="15" style="2" customWidth="1"/>
    <col min="9712" max="9712" width="5.6640625" style="2" customWidth="1"/>
    <col min="9713" max="9713" width="4.5546875" style="2" customWidth="1"/>
    <col min="9714" max="9714" width="4.6640625" style="2" customWidth="1"/>
    <col min="9715" max="9715" width="4.33203125" style="2" customWidth="1"/>
    <col min="9716" max="9716" width="4.6640625" style="2" customWidth="1"/>
    <col min="9717" max="9717" width="4.44140625" style="2" customWidth="1"/>
    <col min="9718" max="9718" width="4.6640625" style="2" customWidth="1"/>
    <col min="9719" max="9720" width="4.5546875" style="2" customWidth="1"/>
    <col min="9721" max="9721" width="4.88671875" style="2" customWidth="1"/>
    <col min="9722" max="9722" width="4.5546875" style="2" customWidth="1"/>
    <col min="9723" max="9723" width="4.6640625" style="2" customWidth="1"/>
    <col min="9724" max="9724" width="4.44140625" style="2" customWidth="1"/>
    <col min="9725" max="9725" width="4.88671875" style="2" customWidth="1"/>
    <col min="9726" max="9726" width="5" style="2" customWidth="1"/>
    <col min="9727" max="9727" width="4.33203125" style="2" customWidth="1"/>
    <col min="9728" max="9728" width="4.5546875" style="2" customWidth="1"/>
    <col min="9729" max="9730" width="5" style="2" customWidth="1"/>
    <col min="9731" max="9731" width="4.44140625" style="2" customWidth="1"/>
    <col min="9732" max="9732" width="4.6640625" style="2" customWidth="1"/>
    <col min="9733" max="9733" width="4.44140625" style="2" customWidth="1"/>
    <col min="9734" max="9734" width="5.109375" style="2" customWidth="1"/>
    <col min="9735" max="9735" width="5" style="2" customWidth="1"/>
    <col min="9736" max="9736" width="4.6640625" style="2" customWidth="1"/>
    <col min="9737" max="9737" width="4.88671875" style="2" customWidth="1"/>
    <col min="9738" max="9738" width="4.44140625" style="2" customWidth="1"/>
    <col min="9739" max="9739" width="4.6640625" style="2" customWidth="1"/>
    <col min="9740" max="9740" width="10.6640625" style="2" customWidth="1"/>
    <col min="9741" max="9741" width="12.6640625" style="2" customWidth="1"/>
    <col min="9742" max="9964" width="9.109375" style="2"/>
    <col min="9965" max="9965" width="5.88671875" style="2" customWidth="1"/>
    <col min="9966" max="9966" width="35" style="2" customWidth="1"/>
    <col min="9967" max="9967" width="15" style="2" customWidth="1"/>
    <col min="9968" max="9968" width="5.6640625" style="2" customWidth="1"/>
    <col min="9969" max="9969" width="4.5546875" style="2" customWidth="1"/>
    <col min="9970" max="9970" width="4.6640625" style="2" customWidth="1"/>
    <col min="9971" max="9971" width="4.33203125" style="2" customWidth="1"/>
    <col min="9972" max="9972" width="4.6640625" style="2" customWidth="1"/>
    <col min="9973" max="9973" width="4.44140625" style="2" customWidth="1"/>
    <col min="9974" max="9974" width="4.6640625" style="2" customWidth="1"/>
    <col min="9975" max="9976" width="4.5546875" style="2" customWidth="1"/>
    <col min="9977" max="9977" width="4.88671875" style="2" customWidth="1"/>
    <col min="9978" max="9978" width="4.5546875" style="2" customWidth="1"/>
    <col min="9979" max="9979" width="4.6640625" style="2" customWidth="1"/>
    <col min="9980" max="9980" width="4.44140625" style="2" customWidth="1"/>
    <col min="9981" max="9981" width="4.88671875" style="2" customWidth="1"/>
    <col min="9982" max="9982" width="5" style="2" customWidth="1"/>
    <col min="9983" max="9983" width="4.33203125" style="2" customWidth="1"/>
    <col min="9984" max="9984" width="4.5546875" style="2" customWidth="1"/>
    <col min="9985" max="9986" width="5" style="2" customWidth="1"/>
    <col min="9987" max="9987" width="4.44140625" style="2" customWidth="1"/>
    <col min="9988" max="9988" width="4.6640625" style="2" customWidth="1"/>
    <col min="9989" max="9989" width="4.44140625" style="2" customWidth="1"/>
    <col min="9990" max="9990" width="5.109375" style="2" customWidth="1"/>
    <col min="9991" max="9991" width="5" style="2" customWidth="1"/>
    <col min="9992" max="9992" width="4.6640625" style="2" customWidth="1"/>
    <col min="9993" max="9993" width="4.88671875" style="2" customWidth="1"/>
    <col min="9994" max="9994" width="4.44140625" style="2" customWidth="1"/>
    <col min="9995" max="9995" width="4.6640625" style="2" customWidth="1"/>
    <col min="9996" max="9996" width="10.6640625" style="2" customWidth="1"/>
    <col min="9997" max="9997" width="12.6640625" style="2" customWidth="1"/>
    <col min="9998" max="10220" width="9.109375" style="2"/>
    <col min="10221" max="10221" width="5.88671875" style="2" customWidth="1"/>
    <col min="10222" max="10222" width="35" style="2" customWidth="1"/>
    <col min="10223" max="10223" width="15" style="2" customWidth="1"/>
    <col min="10224" max="10224" width="5.6640625" style="2" customWidth="1"/>
    <col min="10225" max="10225" width="4.5546875" style="2" customWidth="1"/>
    <col min="10226" max="10226" width="4.6640625" style="2" customWidth="1"/>
    <col min="10227" max="10227" width="4.33203125" style="2" customWidth="1"/>
    <col min="10228" max="10228" width="4.6640625" style="2" customWidth="1"/>
    <col min="10229" max="10229" width="4.44140625" style="2" customWidth="1"/>
    <col min="10230" max="10230" width="4.6640625" style="2" customWidth="1"/>
    <col min="10231" max="10232" width="4.5546875" style="2" customWidth="1"/>
    <col min="10233" max="10233" width="4.88671875" style="2" customWidth="1"/>
    <col min="10234" max="10234" width="4.5546875" style="2" customWidth="1"/>
    <col min="10235" max="10235" width="4.6640625" style="2" customWidth="1"/>
    <col min="10236" max="10236" width="4.44140625" style="2" customWidth="1"/>
    <col min="10237" max="10237" width="4.88671875" style="2" customWidth="1"/>
    <col min="10238" max="10238" width="5" style="2" customWidth="1"/>
    <col min="10239" max="10239" width="4.33203125" style="2" customWidth="1"/>
    <col min="10240" max="10240" width="4.5546875" style="2" customWidth="1"/>
    <col min="10241" max="10242" width="5" style="2" customWidth="1"/>
    <col min="10243" max="10243" width="4.44140625" style="2" customWidth="1"/>
    <col min="10244" max="10244" width="4.6640625" style="2" customWidth="1"/>
    <col min="10245" max="10245" width="4.44140625" style="2" customWidth="1"/>
    <col min="10246" max="10246" width="5.109375" style="2" customWidth="1"/>
    <col min="10247" max="10247" width="5" style="2" customWidth="1"/>
    <col min="10248" max="10248" width="4.6640625" style="2" customWidth="1"/>
    <col min="10249" max="10249" width="4.88671875" style="2" customWidth="1"/>
    <col min="10250" max="10250" width="4.44140625" style="2" customWidth="1"/>
    <col min="10251" max="10251" width="4.6640625" style="2" customWidth="1"/>
    <col min="10252" max="10252" width="10.6640625" style="2" customWidth="1"/>
    <col min="10253" max="10253" width="12.6640625" style="2" customWidth="1"/>
    <col min="10254" max="10476" width="9.109375" style="2"/>
    <col min="10477" max="10477" width="5.88671875" style="2" customWidth="1"/>
    <col min="10478" max="10478" width="35" style="2" customWidth="1"/>
    <col min="10479" max="10479" width="15" style="2" customWidth="1"/>
    <col min="10480" max="10480" width="5.6640625" style="2" customWidth="1"/>
    <col min="10481" max="10481" width="4.5546875" style="2" customWidth="1"/>
    <col min="10482" max="10482" width="4.6640625" style="2" customWidth="1"/>
    <col min="10483" max="10483" width="4.33203125" style="2" customWidth="1"/>
    <col min="10484" max="10484" width="4.6640625" style="2" customWidth="1"/>
    <col min="10485" max="10485" width="4.44140625" style="2" customWidth="1"/>
    <col min="10486" max="10486" width="4.6640625" style="2" customWidth="1"/>
    <col min="10487" max="10488" width="4.5546875" style="2" customWidth="1"/>
    <col min="10489" max="10489" width="4.88671875" style="2" customWidth="1"/>
    <col min="10490" max="10490" width="4.5546875" style="2" customWidth="1"/>
    <col min="10491" max="10491" width="4.6640625" style="2" customWidth="1"/>
    <col min="10492" max="10492" width="4.44140625" style="2" customWidth="1"/>
    <col min="10493" max="10493" width="4.88671875" style="2" customWidth="1"/>
    <col min="10494" max="10494" width="5" style="2" customWidth="1"/>
    <col min="10495" max="10495" width="4.33203125" style="2" customWidth="1"/>
    <col min="10496" max="10496" width="4.5546875" style="2" customWidth="1"/>
    <col min="10497" max="10498" width="5" style="2" customWidth="1"/>
    <col min="10499" max="10499" width="4.44140625" style="2" customWidth="1"/>
    <col min="10500" max="10500" width="4.6640625" style="2" customWidth="1"/>
    <col min="10501" max="10501" width="4.44140625" style="2" customWidth="1"/>
    <col min="10502" max="10502" width="5.109375" style="2" customWidth="1"/>
    <col min="10503" max="10503" width="5" style="2" customWidth="1"/>
    <col min="10504" max="10504" width="4.6640625" style="2" customWidth="1"/>
    <col min="10505" max="10505" width="4.88671875" style="2" customWidth="1"/>
    <col min="10506" max="10506" width="4.44140625" style="2" customWidth="1"/>
    <col min="10507" max="10507" width="4.6640625" style="2" customWidth="1"/>
    <col min="10508" max="10508" width="10.6640625" style="2" customWidth="1"/>
    <col min="10509" max="10509" width="12.6640625" style="2" customWidth="1"/>
    <col min="10510" max="10732" width="9.109375" style="2"/>
    <col min="10733" max="10733" width="5.88671875" style="2" customWidth="1"/>
    <col min="10734" max="10734" width="35" style="2" customWidth="1"/>
    <col min="10735" max="10735" width="15" style="2" customWidth="1"/>
    <col min="10736" max="10736" width="5.6640625" style="2" customWidth="1"/>
    <col min="10737" max="10737" width="4.5546875" style="2" customWidth="1"/>
    <col min="10738" max="10738" width="4.6640625" style="2" customWidth="1"/>
    <col min="10739" max="10739" width="4.33203125" style="2" customWidth="1"/>
    <col min="10740" max="10740" width="4.6640625" style="2" customWidth="1"/>
    <col min="10741" max="10741" width="4.44140625" style="2" customWidth="1"/>
    <col min="10742" max="10742" width="4.6640625" style="2" customWidth="1"/>
    <col min="10743" max="10744" width="4.5546875" style="2" customWidth="1"/>
    <col min="10745" max="10745" width="4.88671875" style="2" customWidth="1"/>
    <col min="10746" max="10746" width="4.5546875" style="2" customWidth="1"/>
    <col min="10747" max="10747" width="4.6640625" style="2" customWidth="1"/>
    <col min="10748" max="10748" width="4.44140625" style="2" customWidth="1"/>
    <col min="10749" max="10749" width="4.88671875" style="2" customWidth="1"/>
    <col min="10750" max="10750" width="5" style="2" customWidth="1"/>
    <col min="10751" max="10751" width="4.33203125" style="2" customWidth="1"/>
    <col min="10752" max="10752" width="4.5546875" style="2" customWidth="1"/>
    <col min="10753" max="10754" width="5" style="2" customWidth="1"/>
    <col min="10755" max="10755" width="4.44140625" style="2" customWidth="1"/>
    <col min="10756" max="10756" width="4.6640625" style="2" customWidth="1"/>
    <col min="10757" max="10757" width="4.44140625" style="2" customWidth="1"/>
    <col min="10758" max="10758" width="5.109375" style="2" customWidth="1"/>
    <col min="10759" max="10759" width="5" style="2" customWidth="1"/>
    <col min="10760" max="10760" width="4.6640625" style="2" customWidth="1"/>
    <col min="10761" max="10761" width="4.88671875" style="2" customWidth="1"/>
    <col min="10762" max="10762" width="4.44140625" style="2" customWidth="1"/>
    <col min="10763" max="10763" width="4.6640625" style="2" customWidth="1"/>
    <col min="10764" max="10764" width="10.6640625" style="2" customWidth="1"/>
    <col min="10765" max="10765" width="12.6640625" style="2" customWidth="1"/>
    <col min="10766" max="10988" width="9.109375" style="2"/>
    <col min="10989" max="10989" width="5.88671875" style="2" customWidth="1"/>
    <col min="10990" max="10990" width="35" style="2" customWidth="1"/>
    <col min="10991" max="10991" width="15" style="2" customWidth="1"/>
    <col min="10992" max="10992" width="5.6640625" style="2" customWidth="1"/>
    <col min="10993" max="10993" width="4.5546875" style="2" customWidth="1"/>
    <col min="10994" max="10994" width="4.6640625" style="2" customWidth="1"/>
    <col min="10995" max="10995" width="4.33203125" style="2" customWidth="1"/>
    <col min="10996" max="10996" width="4.6640625" style="2" customWidth="1"/>
    <col min="10997" max="10997" width="4.44140625" style="2" customWidth="1"/>
    <col min="10998" max="10998" width="4.6640625" style="2" customWidth="1"/>
    <col min="10999" max="11000" width="4.5546875" style="2" customWidth="1"/>
    <col min="11001" max="11001" width="4.88671875" style="2" customWidth="1"/>
    <col min="11002" max="11002" width="4.5546875" style="2" customWidth="1"/>
    <col min="11003" max="11003" width="4.6640625" style="2" customWidth="1"/>
    <col min="11004" max="11004" width="4.44140625" style="2" customWidth="1"/>
    <col min="11005" max="11005" width="4.88671875" style="2" customWidth="1"/>
    <col min="11006" max="11006" width="5" style="2" customWidth="1"/>
    <col min="11007" max="11007" width="4.33203125" style="2" customWidth="1"/>
    <col min="11008" max="11008" width="4.5546875" style="2" customWidth="1"/>
    <col min="11009" max="11010" width="5" style="2" customWidth="1"/>
    <col min="11011" max="11011" width="4.44140625" style="2" customWidth="1"/>
    <col min="11012" max="11012" width="4.6640625" style="2" customWidth="1"/>
    <col min="11013" max="11013" width="4.44140625" style="2" customWidth="1"/>
    <col min="11014" max="11014" width="5.109375" style="2" customWidth="1"/>
    <col min="11015" max="11015" width="5" style="2" customWidth="1"/>
    <col min="11016" max="11016" width="4.6640625" style="2" customWidth="1"/>
    <col min="11017" max="11017" width="4.88671875" style="2" customWidth="1"/>
    <col min="11018" max="11018" width="4.44140625" style="2" customWidth="1"/>
    <col min="11019" max="11019" width="4.6640625" style="2" customWidth="1"/>
    <col min="11020" max="11020" width="10.6640625" style="2" customWidth="1"/>
    <col min="11021" max="11021" width="12.6640625" style="2" customWidth="1"/>
    <col min="11022" max="11244" width="9.109375" style="2"/>
    <col min="11245" max="11245" width="5.88671875" style="2" customWidth="1"/>
    <col min="11246" max="11246" width="35" style="2" customWidth="1"/>
    <col min="11247" max="11247" width="15" style="2" customWidth="1"/>
    <col min="11248" max="11248" width="5.6640625" style="2" customWidth="1"/>
    <col min="11249" max="11249" width="4.5546875" style="2" customWidth="1"/>
    <col min="11250" max="11250" width="4.6640625" style="2" customWidth="1"/>
    <col min="11251" max="11251" width="4.33203125" style="2" customWidth="1"/>
    <col min="11252" max="11252" width="4.6640625" style="2" customWidth="1"/>
    <col min="11253" max="11253" width="4.44140625" style="2" customWidth="1"/>
    <col min="11254" max="11254" width="4.6640625" style="2" customWidth="1"/>
    <col min="11255" max="11256" width="4.5546875" style="2" customWidth="1"/>
    <col min="11257" max="11257" width="4.88671875" style="2" customWidth="1"/>
    <col min="11258" max="11258" width="4.5546875" style="2" customWidth="1"/>
    <col min="11259" max="11259" width="4.6640625" style="2" customWidth="1"/>
    <col min="11260" max="11260" width="4.44140625" style="2" customWidth="1"/>
    <col min="11261" max="11261" width="4.88671875" style="2" customWidth="1"/>
    <col min="11262" max="11262" width="5" style="2" customWidth="1"/>
    <col min="11263" max="11263" width="4.33203125" style="2" customWidth="1"/>
    <col min="11264" max="11264" width="4.5546875" style="2" customWidth="1"/>
    <col min="11265" max="11266" width="5" style="2" customWidth="1"/>
    <col min="11267" max="11267" width="4.44140625" style="2" customWidth="1"/>
    <col min="11268" max="11268" width="4.6640625" style="2" customWidth="1"/>
    <col min="11269" max="11269" width="4.44140625" style="2" customWidth="1"/>
    <col min="11270" max="11270" width="5.109375" style="2" customWidth="1"/>
    <col min="11271" max="11271" width="5" style="2" customWidth="1"/>
    <col min="11272" max="11272" width="4.6640625" style="2" customWidth="1"/>
    <col min="11273" max="11273" width="4.88671875" style="2" customWidth="1"/>
    <col min="11274" max="11274" width="4.44140625" style="2" customWidth="1"/>
    <col min="11275" max="11275" width="4.6640625" style="2" customWidth="1"/>
    <col min="11276" max="11276" width="10.6640625" style="2" customWidth="1"/>
    <col min="11277" max="11277" width="12.6640625" style="2" customWidth="1"/>
    <col min="11278" max="11500" width="9.109375" style="2"/>
    <col min="11501" max="11501" width="5.88671875" style="2" customWidth="1"/>
    <col min="11502" max="11502" width="35" style="2" customWidth="1"/>
    <col min="11503" max="11503" width="15" style="2" customWidth="1"/>
    <col min="11504" max="11504" width="5.6640625" style="2" customWidth="1"/>
    <col min="11505" max="11505" width="4.5546875" style="2" customWidth="1"/>
    <col min="11506" max="11506" width="4.6640625" style="2" customWidth="1"/>
    <col min="11507" max="11507" width="4.33203125" style="2" customWidth="1"/>
    <col min="11508" max="11508" width="4.6640625" style="2" customWidth="1"/>
    <col min="11509" max="11509" width="4.44140625" style="2" customWidth="1"/>
    <col min="11510" max="11510" width="4.6640625" style="2" customWidth="1"/>
    <col min="11511" max="11512" width="4.5546875" style="2" customWidth="1"/>
    <col min="11513" max="11513" width="4.88671875" style="2" customWidth="1"/>
    <col min="11514" max="11514" width="4.5546875" style="2" customWidth="1"/>
    <col min="11515" max="11515" width="4.6640625" style="2" customWidth="1"/>
    <col min="11516" max="11516" width="4.44140625" style="2" customWidth="1"/>
    <col min="11517" max="11517" width="4.88671875" style="2" customWidth="1"/>
    <col min="11518" max="11518" width="5" style="2" customWidth="1"/>
    <col min="11519" max="11519" width="4.33203125" style="2" customWidth="1"/>
    <col min="11520" max="11520" width="4.5546875" style="2" customWidth="1"/>
    <col min="11521" max="11522" width="5" style="2" customWidth="1"/>
    <col min="11523" max="11523" width="4.44140625" style="2" customWidth="1"/>
    <col min="11524" max="11524" width="4.6640625" style="2" customWidth="1"/>
    <col min="11525" max="11525" width="4.44140625" style="2" customWidth="1"/>
    <col min="11526" max="11526" width="5.109375" style="2" customWidth="1"/>
    <col min="11527" max="11527" width="5" style="2" customWidth="1"/>
    <col min="11528" max="11528" width="4.6640625" style="2" customWidth="1"/>
    <col min="11529" max="11529" width="4.88671875" style="2" customWidth="1"/>
    <col min="11530" max="11530" width="4.44140625" style="2" customWidth="1"/>
    <col min="11531" max="11531" width="4.6640625" style="2" customWidth="1"/>
    <col min="11532" max="11532" width="10.6640625" style="2" customWidth="1"/>
    <col min="11533" max="11533" width="12.6640625" style="2" customWidth="1"/>
    <col min="11534" max="11756" width="9.109375" style="2"/>
    <col min="11757" max="11757" width="5.88671875" style="2" customWidth="1"/>
    <col min="11758" max="11758" width="35" style="2" customWidth="1"/>
    <col min="11759" max="11759" width="15" style="2" customWidth="1"/>
    <col min="11760" max="11760" width="5.6640625" style="2" customWidth="1"/>
    <col min="11761" max="11761" width="4.5546875" style="2" customWidth="1"/>
    <col min="11762" max="11762" width="4.6640625" style="2" customWidth="1"/>
    <col min="11763" max="11763" width="4.33203125" style="2" customWidth="1"/>
    <col min="11764" max="11764" width="4.6640625" style="2" customWidth="1"/>
    <col min="11765" max="11765" width="4.44140625" style="2" customWidth="1"/>
    <col min="11766" max="11766" width="4.6640625" style="2" customWidth="1"/>
    <col min="11767" max="11768" width="4.5546875" style="2" customWidth="1"/>
    <col min="11769" max="11769" width="4.88671875" style="2" customWidth="1"/>
    <col min="11770" max="11770" width="4.5546875" style="2" customWidth="1"/>
    <col min="11771" max="11771" width="4.6640625" style="2" customWidth="1"/>
    <col min="11772" max="11772" width="4.44140625" style="2" customWidth="1"/>
    <col min="11773" max="11773" width="4.88671875" style="2" customWidth="1"/>
    <col min="11774" max="11774" width="5" style="2" customWidth="1"/>
    <col min="11775" max="11775" width="4.33203125" style="2" customWidth="1"/>
    <col min="11776" max="11776" width="4.5546875" style="2" customWidth="1"/>
    <col min="11777" max="11778" width="5" style="2" customWidth="1"/>
    <col min="11779" max="11779" width="4.44140625" style="2" customWidth="1"/>
    <col min="11780" max="11780" width="4.6640625" style="2" customWidth="1"/>
    <col min="11781" max="11781" width="4.44140625" style="2" customWidth="1"/>
    <col min="11782" max="11782" width="5.109375" style="2" customWidth="1"/>
    <col min="11783" max="11783" width="5" style="2" customWidth="1"/>
    <col min="11784" max="11784" width="4.6640625" style="2" customWidth="1"/>
    <col min="11785" max="11785" width="4.88671875" style="2" customWidth="1"/>
    <col min="11786" max="11786" width="4.44140625" style="2" customWidth="1"/>
    <col min="11787" max="11787" width="4.6640625" style="2" customWidth="1"/>
    <col min="11788" max="11788" width="10.6640625" style="2" customWidth="1"/>
    <col min="11789" max="11789" width="12.6640625" style="2" customWidth="1"/>
    <col min="11790" max="12012" width="9.109375" style="2"/>
    <col min="12013" max="12013" width="5.88671875" style="2" customWidth="1"/>
    <col min="12014" max="12014" width="35" style="2" customWidth="1"/>
    <col min="12015" max="12015" width="15" style="2" customWidth="1"/>
    <col min="12016" max="12016" width="5.6640625" style="2" customWidth="1"/>
    <col min="12017" max="12017" width="4.5546875" style="2" customWidth="1"/>
    <col min="12018" max="12018" width="4.6640625" style="2" customWidth="1"/>
    <col min="12019" max="12019" width="4.33203125" style="2" customWidth="1"/>
    <col min="12020" max="12020" width="4.6640625" style="2" customWidth="1"/>
    <col min="12021" max="12021" width="4.44140625" style="2" customWidth="1"/>
    <col min="12022" max="12022" width="4.6640625" style="2" customWidth="1"/>
    <col min="12023" max="12024" width="4.5546875" style="2" customWidth="1"/>
    <col min="12025" max="12025" width="4.88671875" style="2" customWidth="1"/>
    <col min="12026" max="12026" width="4.5546875" style="2" customWidth="1"/>
    <col min="12027" max="12027" width="4.6640625" style="2" customWidth="1"/>
    <col min="12028" max="12028" width="4.44140625" style="2" customWidth="1"/>
    <col min="12029" max="12029" width="4.88671875" style="2" customWidth="1"/>
    <col min="12030" max="12030" width="5" style="2" customWidth="1"/>
    <col min="12031" max="12031" width="4.33203125" style="2" customWidth="1"/>
    <col min="12032" max="12032" width="4.5546875" style="2" customWidth="1"/>
    <col min="12033" max="12034" width="5" style="2" customWidth="1"/>
    <col min="12035" max="12035" width="4.44140625" style="2" customWidth="1"/>
    <col min="12036" max="12036" width="4.6640625" style="2" customWidth="1"/>
    <col min="12037" max="12037" width="4.44140625" style="2" customWidth="1"/>
    <col min="12038" max="12038" width="5.109375" style="2" customWidth="1"/>
    <col min="12039" max="12039" width="5" style="2" customWidth="1"/>
    <col min="12040" max="12040" width="4.6640625" style="2" customWidth="1"/>
    <col min="12041" max="12041" width="4.88671875" style="2" customWidth="1"/>
    <col min="12042" max="12042" width="4.44140625" style="2" customWidth="1"/>
    <col min="12043" max="12043" width="4.6640625" style="2" customWidth="1"/>
    <col min="12044" max="12044" width="10.6640625" style="2" customWidth="1"/>
    <col min="12045" max="12045" width="12.6640625" style="2" customWidth="1"/>
    <col min="12046" max="12268" width="9.109375" style="2"/>
    <col min="12269" max="12269" width="5.88671875" style="2" customWidth="1"/>
    <col min="12270" max="12270" width="35" style="2" customWidth="1"/>
    <col min="12271" max="12271" width="15" style="2" customWidth="1"/>
    <col min="12272" max="12272" width="5.6640625" style="2" customWidth="1"/>
    <col min="12273" max="12273" width="4.5546875" style="2" customWidth="1"/>
    <col min="12274" max="12274" width="4.6640625" style="2" customWidth="1"/>
    <col min="12275" max="12275" width="4.33203125" style="2" customWidth="1"/>
    <col min="12276" max="12276" width="4.6640625" style="2" customWidth="1"/>
    <col min="12277" max="12277" width="4.44140625" style="2" customWidth="1"/>
    <col min="12278" max="12278" width="4.6640625" style="2" customWidth="1"/>
    <col min="12279" max="12280" width="4.5546875" style="2" customWidth="1"/>
    <col min="12281" max="12281" width="4.88671875" style="2" customWidth="1"/>
    <col min="12282" max="12282" width="4.5546875" style="2" customWidth="1"/>
    <col min="12283" max="12283" width="4.6640625" style="2" customWidth="1"/>
    <col min="12284" max="12284" width="4.44140625" style="2" customWidth="1"/>
    <col min="12285" max="12285" width="4.88671875" style="2" customWidth="1"/>
    <col min="12286" max="12286" width="5" style="2" customWidth="1"/>
    <col min="12287" max="12287" width="4.33203125" style="2" customWidth="1"/>
    <col min="12288" max="12288" width="4.5546875" style="2" customWidth="1"/>
    <col min="12289" max="12290" width="5" style="2" customWidth="1"/>
    <col min="12291" max="12291" width="4.44140625" style="2" customWidth="1"/>
    <col min="12292" max="12292" width="4.6640625" style="2" customWidth="1"/>
    <col min="12293" max="12293" width="4.44140625" style="2" customWidth="1"/>
    <col min="12294" max="12294" width="5.109375" style="2" customWidth="1"/>
    <col min="12295" max="12295" width="5" style="2" customWidth="1"/>
    <col min="12296" max="12296" width="4.6640625" style="2" customWidth="1"/>
    <col min="12297" max="12297" width="4.88671875" style="2" customWidth="1"/>
    <col min="12298" max="12298" width="4.44140625" style="2" customWidth="1"/>
    <col min="12299" max="12299" width="4.6640625" style="2" customWidth="1"/>
    <col min="12300" max="12300" width="10.6640625" style="2" customWidth="1"/>
    <col min="12301" max="12301" width="12.6640625" style="2" customWidth="1"/>
    <col min="12302" max="12524" width="9.109375" style="2"/>
    <col min="12525" max="12525" width="5.88671875" style="2" customWidth="1"/>
    <col min="12526" max="12526" width="35" style="2" customWidth="1"/>
    <col min="12527" max="12527" width="15" style="2" customWidth="1"/>
    <col min="12528" max="12528" width="5.6640625" style="2" customWidth="1"/>
    <col min="12529" max="12529" width="4.5546875" style="2" customWidth="1"/>
    <col min="12530" max="12530" width="4.6640625" style="2" customWidth="1"/>
    <col min="12531" max="12531" width="4.33203125" style="2" customWidth="1"/>
    <col min="12532" max="12532" width="4.6640625" style="2" customWidth="1"/>
    <col min="12533" max="12533" width="4.44140625" style="2" customWidth="1"/>
    <col min="12534" max="12534" width="4.6640625" style="2" customWidth="1"/>
    <col min="12535" max="12536" width="4.5546875" style="2" customWidth="1"/>
    <col min="12537" max="12537" width="4.88671875" style="2" customWidth="1"/>
    <col min="12538" max="12538" width="4.5546875" style="2" customWidth="1"/>
    <col min="12539" max="12539" width="4.6640625" style="2" customWidth="1"/>
    <col min="12540" max="12540" width="4.44140625" style="2" customWidth="1"/>
    <col min="12541" max="12541" width="4.88671875" style="2" customWidth="1"/>
    <col min="12542" max="12542" width="5" style="2" customWidth="1"/>
    <col min="12543" max="12543" width="4.33203125" style="2" customWidth="1"/>
    <col min="12544" max="12544" width="4.5546875" style="2" customWidth="1"/>
    <col min="12545" max="12546" width="5" style="2" customWidth="1"/>
    <col min="12547" max="12547" width="4.44140625" style="2" customWidth="1"/>
    <col min="12548" max="12548" width="4.6640625" style="2" customWidth="1"/>
    <col min="12549" max="12549" width="4.44140625" style="2" customWidth="1"/>
    <col min="12550" max="12550" width="5.109375" style="2" customWidth="1"/>
    <col min="12551" max="12551" width="5" style="2" customWidth="1"/>
    <col min="12552" max="12552" width="4.6640625" style="2" customWidth="1"/>
    <col min="12553" max="12553" width="4.88671875" style="2" customWidth="1"/>
    <col min="12554" max="12554" width="4.44140625" style="2" customWidth="1"/>
    <col min="12555" max="12555" width="4.6640625" style="2" customWidth="1"/>
    <col min="12556" max="12556" width="10.6640625" style="2" customWidth="1"/>
    <col min="12557" max="12557" width="12.6640625" style="2" customWidth="1"/>
    <col min="12558" max="12780" width="9.109375" style="2"/>
    <col min="12781" max="12781" width="5.88671875" style="2" customWidth="1"/>
    <col min="12782" max="12782" width="35" style="2" customWidth="1"/>
    <col min="12783" max="12783" width="15" style="2" customWidth="1"/>
    <col min="12784" max="12784" width="5.6640625" style="2" customWidth="1"/>
    <col min="12785" max="12785" width="4.5546875" style="2" customWidth="1"/>
    <col min="12786" max="12786" width="4.6640625" style="2" customWidth="1"/>
    <col min="12787" max="12787" width="4.33203125" style="2" customWidth="1"/>
    <col min="12788" max="12788" width="4.6640625" style="2" customWidth="1"/>
    <col min="12789" max="12789" width="4.44140625" style="2" customWidth="1"/>
    <col min="12790" max="12790" width="4.6640625" style="2" customWidth="1"/>
    <col min="12791" max="12792" width="4.5546875" style="2" customWidth="1"/>
    <col min="12793" max="12793" width="4.88671875" style="2" customWidth="1"/>
    <col min="12794" max="12794" width="4.5546875" style="2" customWidth="1"/>
    <col min="12795" max="12795" width="4.6640625" style="2" customWidth="1"/>
    <col min="12796" max="12796" width="4.44140625" style="2" customWidth="1"/>
    <col min="12797" max="12797" width="4.88671875" style="2" customWidth="1"/>
    <col min="12798" max="12798" width="5" style="2" customWidth="1"/>
    <col min="12799" max="12799" width="4.33203125" style="2" customWidth="1"/>
    <col min="12800" max="12800" width="4.5546875" style="2" customWidth="1"/>
    <col min="12801" max="12802" width="5" style="2" customWidth="1"/>
    <col min="12803" max="12803" width="4.44140625" style="2" customWidth="1"/>
    <col min="12804" max="12804" width="4.6640625" style="2" customWidth="1"/>
    <col min="12805" max="12805" width="4.44140625" style="2" customWidth="1"/>
    <col min="12806" max="12806" width="5.109375" style="2" customWidth="1"/>
    <col min="12807" max="12807" width="5" style="2" customWidth="1"/>
    <col min="12808" max="12808" width="4.6640625" style="2" customWidth="1"/>
    <col min="12809" max="12809" width="4.88671875" style="2" customWidth="1"/>
    <col min="12810" max="12810" width="4.44140625" style="2" customWidth="1"/>
    <col min="12811" max="12811" width="4.6640625" style="2" customWidth="1"/>
    <col min="12812" max="12812" width="10.6640625" style="2" customWidth="1"/>
    <col min="12813" max="12813" width="12.6640625" style="2" customWidth="1"/>
    <col min="12814" max="13036" width="9.109375" style="2"/>
    <col min="13037" max="13037" width="5.88671875" style="2" customWidth="1"/>
    <col min="13038" max="13038" width="35" style="2" customWidth="1"/>
    <col min="13039" max="13039" width="15" style="2" customWidth="1"/>
    <col min="13040" max="13040" width="5.6640625" style="2" customWidth="1"/>
    <col min="13041" max="13041" width="4.5546875" style="2" customWidth="1"/>
    <col min="13042" max="13042" width="4.6640625" style="2" customWidth="1"/>
    <col min="13043" max="13043" width="4.33203125" style="2" customWidth="1"/>
    <col min="13044" max="13044" width="4.6640625" style="2" customWidth="1"/>
    <col min="13045" max="13045" width="4.44140625" style="2" customWidth="1"/>
    <col min="13046" max="13046" width="4.6640625" style="2" customWidth="1"/>
    <col min="13047" max="13048" width="4.5546875" style="2" customWidth="1"/>
    <col min="13049" max="13049" width="4.88671875" style="2" customWidth="1"/>
    <col min="13050" max="13050" width="4.5546875" style="2" customWidth="1"/>
    <col min="13051" max="13051" width="4.6640625" style="2" customWidth="1"/>
    <col min="13052" max="13052" width="4.44140625" style="2" customWidth="1"/>
    <col min="13053" max="13053" width="4.88671875" style="2" customWidth="1"/>
    <col min="13054" max="13054" width="5" style="2" customWidth="1"/>
    <col min="13055" max="13055" width="4.33203125" style="2" customWidth="1"/>
    <col min="13056" max="13056" width="4.5546875" style="2" customWidth="1"/>
    <col min="13057" max="13058" width="5" style="2" customWidth="1"/>
    <col min="13059" max="13059" width="4.44140625" style="2" customWidth="1"/>
    <col min="13060" max="13060" width="4.6640625" style="2" customWidth="1"/>
    <col min="13061" max="13061" width="4.44140625" style="2" customWidth="1"/>
    <col min="13062" max="13062" width="5.109375" style="2" customWidth="1"/>
    <col min="13063" max="13063" width="5" style="2" customWidth="1"/>
    <col min="13064" max="13064" width="4.6640625" style="2" customWidth="1"/>
    <col min="13065" max="13065" width="4.88671875" style="2" customWidth="1"/>
    <col min="13066" max="13066" width="4.44140625" style="2" customWidth="1"/>
    <col min="13067" max="13067" width="4.6640625" style="2" customWidth="1"/>
    <col min="13068" max="13068" width="10.6640625" style="2" customWidth="1"/>
    <col min="13069" max="13069" width="12.6640625" style="2" customWidth="1"/>
    <col min="13070" max="13292" width="9.109375" style="2"/>
    <col min="13293" max="13293" width="5.88671875" style="2" customWidth="1"/>
    <col min="13294" max="13294" width="35" style="2" customWidth="1"/>
    <col min="13295" max="13295" width="15" style="2" customWidth="1"/>
    <col min="13296" max="13296" width="5.6640625" style="2" customWidth="1"/>
    <col min="13297" max="13297" width="4.5546875" style="2" customWidth="1"/>
    <col min="13298" max="13298" width="4.6640625" style="2" customWidth="1"/>
    <col min="13299" max="13299" width="4.33203125" style="2" customWidth="1"/>
    <col min="13300" max="13300" width="4.6640625" style="2" customWidth="1"/>
    <col min="13301" max="13301" width="4.44140625" style="2" customWidth="1"/>
    <col min="13302" max="13302" width="4.6640625" style="2" customWidth="1"/>
    <col min="13303" max="13304" width="4.5546875" style="2" customWidth="1"/>
    <col min="13305" max="13305" width="4.88671875" style="2" customWidth="1"/>
    <col min="13306" max="13306" width="4.5546875" style="2" customWidth="1"/>
    <col min="13307" max="13307" width="4.6640625" style="2" customWidth="1"/>
    <col min="13308" max="13308" width="4.44140625" style="2" customWidth="1"/>
    <col min="13309" max="13309" width="4.88671875" style="2" customWidth="1"/>
    <col min="13310" max="13310" width="5" style="2" customWidth="1"/>
    <col min="13311" max="13311" width="4.33203125" style="2" customWidth="1"/>
    <col min="13312" max="13312" width="4.5546875" style="2" customWidth="1"/>
    <col min="13313" max="13314" width="5" style="2" customWidth="1"/>
    <col min="13315" max="13315" width="4.44140625" style="2" customWidth="1"/>
    <col min="13316" max="13316" width="4.6640625" style="2" customWidth="1"/>
    <col min="13317" max="13317" width="4.44140625" style="2" customWidth="1"/>
    <col min="13318" max="13318" width="5.109375" style="2" customWidth="1"/>
    <col min="13319" max="13319" width="5" style="2" customWidth="1"/>
    <col min="13320" max="13320" width="4.6640625" style="2" customWidth="1"/>
    <col min="13321" max="13321" width="4.88671875" style="2" customWidth="1"/>
    <col min="13322" max="13322" width="4.44140625" style="2" customWidth="1"/>
    <col min="13323" max="13323" width="4.6640625" style="2" customWidth="1"/>
    <col min="13324" max="13324" width="10.6640625" style="2" customWidth="1"/>
    <col min="13325" max="13325" width="12.6640625" style="2" customWidth="1"/>
    <col min="13326" max="13548" width="9.109375" style="2"/>
    <col min="13549" max="13549" width="5.88671875" style="2" customWidth="1"/>
    <col min="13550" max="13550" width="35" style="2" customWidth="1"/>
    <col min="13551" max="13551" width="15" style="2" customWidth="1"/>
    <col min="13552" max="13552" width="5.6640625" style="2" customWidth="1"/>
    <col min="13553" max="13553" width="4.5546875" style="2" customWidth="1"/>
    <col min="13554" max="13554" width="4.6640625" style="2" customWidth="1"/>
    <col min="13555" max="13555" width="4.33203125" style="2" customWidth="1"/>
    <col min="13556" max="13556" width="4.6640625" style="2" customWidth="1"/>
    <col min="13557" max="13557" width="4.44140625" style="2" customWidth="1"/>
    <col min="13558" max="13558" width="4.6640625" style="2" customWidth="1"/>
    <col min="13559" max="13560" width="4.5546875" style="2" customWidth="1"/>
    <col min="13561" max="13561" width="4.88671875" style="2" customWidth="1"/>
    <col min="13562" max="13562" width="4.5546875" style="2" customWidth="1"/>
    <col min="13563" max="13563" width="4.6640625" style="2" customWidth="1"/>
    <col min="13564" max="13564" width="4.44140625" style="2" customWidth="1"/>
    <col min="13565" max="13565" width="4.88671875" style="2" customWidth="1"/>
    <col min="13566" max="13566" width="5" style="2" customWidth="1"/>
    <col min="13567" max="13567" width="4.33203125" style="2" customWidth="1"/>
    <col min="13568" max="13568" width="4.5546875" style="2" customWidth="1"/>
    <col min="13569" max="13570" width="5" style="2" customWidth="1"/>
    <col min="13571" max="13571" width="4.44140625" style="2" customWidth="1"/>
    <col min="13572" max="13572" width="4.6640625" style="2" customWidth="1"/>
    <col min="13573" max="13573" width="4.44140625" style="2" customWidth="1"/>
    <col min="13574" max="13574" width="5.109375" style="2" customWidth="1"/>
    <col min="13575" max="13575" width="5" style="2" customWidth="1"/>
    <col min="13576" max="13576" width="4.6640625" style="2" customWidth="1"/>
    <col min="13577" max="13577" width="4.88671875" style="2" customWidth="1"/>
    <col min="13578" max="13578" width="4.44140625" style="2" customWidth="1"/>
    <col min="13579" max="13579" width="4.6640625" style="2" customWidth="1"/>
    <col min="13580" max="13580" width="10.6640625" style="2" customWidth="1"/>
    <col min="13581" max="13581" width="12.6640625" style="2" customWidth="1"/>
    <col min="13582" max="13804" width="9.109375" style="2"/>
    <col min="13805" max="13805" width="5.88671875" style="2" customWidth="1"/>
    <col min="13806" max="13806" width="35" style="2" customWidth="1"/>
    <col min="13807" max="13807" width="15" style="2" customWidth="1"/>
    <col min="13808" max="13808" width="5.6640625" style="2" customWidth="1"/>
    <col min="13809" max="13809" width="4.5546875" style="2" customWidth="1"/>
    <col min="13810" max="13810" width="4.6640625" style="2" customWidth="1"/>
    <col min="13811" max="13811" width="4.33203125" style="2" customWidth="1"/>
    <col min="13812" max="13812" width="4.6640625" style="2" customWidth="1"/>
    <col min="13813" max="13813" width="4.44140625" style="2" customWidth="1"/>
    <col min="13814" max="13814" width="4.6640625" style="2" customWidth="1"/>
    <col min="13815" max="13816" width="4.5546875" style="2" customWidth="1"/>
    <col min="13817" max="13817" width="4.88671875" style="2" customWidth="1"/>
    <col min="13818" max="13818" width="4.5546875" style="2" customWidth="1"/>
    <col min="13819" max="13819" width="4.6640625" style="2" customWidth="1"/>
    <col min="13820" max="13820" width="4.44140625" style="2" customWidth="1"/>
    <col min="13821" max="13821" width="4.88671875" style="2" customWidth="1"/>
    <col min="13822" max="13822" width="5" style="2" customWidth="1"/>
    <col min="13823" max="13823" width="4.33203125" style="2" customWidth="1"/>
    <col min="13824" max="13824" width="4.5546875" style="2" customWidth="1"/>
    <col min="13825" max="13826" width="5" style="2" customWidth="1"/>
    <col min="13827" max="13827" width="4.44140625" style="2" customWidth="1"/>
    <col min="13828" max="13828" width="4.6640625" style="2" customWidth="1"/>
    <col min="13829" max="13829" width="4.44140625" style="2" customWidth="1"/>
    <col min="13830" max="13830" width="5.109375" style="2" customWidth="1"/>
    <col min="13831" max="13831" width="5" style="2" customWidth="1"/>
    <col min="13832" max="13832" width="4.6640625" style="2" customWidth="1"/>
    <col min="13833" max="13833" width="4.88671875" style="2" customWidth="1"/>
    <col min="13834" max="13834" width="4.44140625" style="2" customWidth="1"/>
    <col min="13835" max="13835" width="4.6640625" style="2" customWidth="1"/>
    <col min="13836" max="13836" width="10.6640625" style="2" customWidth="1"/>
    <col min="13837" max="13837" width="12.6640625" style="2" customWidth="1"/>
    <col min="13838" max="14060" width="9.109375" style="2"/>
    <col min="14061" max="14061" width="5.88671875" style="2" customWidth="1"/>
    <col min="14062" max="14062" width="35" style="2" customWidth="1"/>
    <col min="14063" max="14063" width="15" style="2" customWidth="1"/>
    <col min="14064" max="14064" width="5.6640625" style="2" customWidth="1"/>
    <col min="14065" max="14065" width="4.5546875" style="2" customWidth="1"/>
    <col min="14066" max="14066" width="4.6640625" style="2" customWidth="1"/>
    <col min="14067" max="14067" width="4.33203125" style="2" customWidth="1"/>
    <col min="14068" max="14068" width="4.6640625" style="2" customWidth="1"/>
    <col min="14069" max="14069" width="4.44140625" style="2" customWidth="1"/>
    <col min="14070" max="14070" width="4.6640625" style="2" customWidth="1"/>
    <col min="14071" max="14072" width="4.5546875" style="2" customWidth="1"/>
    <col min="14073" max="14073" width="4.88671875" style="2" customWidth="1"/>
    <col min="14074" max="14074" width="4.5546875" style="2" customWidth="1"/>
    <col min="14075" max="14075" width="4.6640625" style="2" customWidth="1"/>
    <col min="14076" max="14076" width="4.44140625" style="2" customWidth="1"/>
    <col min="14077" max="14077" width="4.88671875" style="2" customWidth="1"/>
    <col min="14078" max="14078" width="5" style="2" customWidth="1"/>
    <col min="14079" max="14079" width="4.33203125" style="2" customWidth="1"/>
    <col min="14080" max="14080" width="4.5546875" style="2" customWidth="1"/>
    <col min="14081" max="14082" width="5" style="2" customWidth="1"/>
    <col min="14083" max="14083" width="4.44140625" style="2" customWidth="1"/>
    <col min="14084" max="14084" width="4.6640625" style="2" customWidth="1"/>
    <col min="14085" max="14085" width="4.44140625" style="2" customWidth="1"/>
    <col min="14086" max="14086" width="5.109375" style="2" customWidth="1"/>
    <col min="14087" max="14087" width="5" style="2" customWidth="1"/>
    <col min="14088" max="14088" width="4.6640625" style="2" customWidth="1"/>
    <col min="14089" max="14089" width="4.88671875" style="2" customWidth="1"/>
    <col min="14090" max="14090" width="4.44140625" style="2" customWidth="1"/>
    <col min="14091" max="14091" width="4.6640625" style="2" customWidth="1"/>
    <col min="14092" max="14092" width="10.6640625" style="2" customWidth="1"/>
    <col min="14093" max="14093" width="12.6640625" style="2" customWidth="1"/>
    <col min="14094" max="14316" width="9.109375" style="2"/>
    <col min="14317" max="14317" width="5.88671875" style="2" customWidth="1"/>
    <col min="14318" max="14318" width="35" style="2" customWidth="1"/>
    <col min="14319" max="14319" width="15" style="2" customWidth="1"/>
    <col min="14320" max="14320" width="5.6640625" style="2" customWidth="1"/>
    <col min="14321" max="14321" width="4.5546875" style="2" customWidth="1"/>
    <col min="14322" max="14322" width="4.6640625" style="2" customWidth="1"/>
    <col min="14323" max="14323" width="4.33203125" style="2" customWidth="1"/>
    <col min="14324" max="14324" width="4.6640625" style="2" customWidth="1"/>
    <col min="14325" max="14325" width="4.44140625" style="2" customWidth="1"/>
    <col min="14326" max="14326" width="4.6640625" style="2" customWidth="1"/>
    <col min="14327" max="14328" width="4.5546875" style="2" customWidth="1"/>
    <col min="14329" max="14329" width="4.88671875" style="2" customWidth="1"/>
    <col min="14330" max="14330" width="4.5546875" style="2" customWidth="1"/>
    <col min="14331" max="14331" width="4.6640625" style="2" customWidth="1"/>
    <col min="14332" max="14332" width="4.44140625" style="2" customWidth="1"/>
    <col min="14333" max="14333" width="4.88671875" style="2" customWidth="1"/>
    <col min="14334" max="14334" width="5" style="2" customWidth="1"/>
    <col min="14335" max="14335" width="4.33203125" style="2" customWidth="1"/>
    <col min="14336" max="14336" width="4.5546875" style="2" customWidth="1"/>
    <col min="14337" max="14338" width="5" style="2" customWidth="1"/>
    <col min="14339" max="14339" width="4.44140625" style="2" customWidth="1"/>
    <col min="14340" max="14340" width="4.6640625" style="2" customWidth="1"/>
    <col min="14341" max="14341" width="4.44140625" style="2" customWidth="1"/>
    <col min="14342" max="14342" width="5.109375" style="2" customWidth="1"/>
    <col min="14343" max="14343" width="5" style="2" customWidth="1"/>
    <col min="14344" max="14344" width="4.6640625" style="2" customWidth="1"/>
    <col min="14345" max="14345" width="4.88671875" style="2" customWidth="1"/>
    <col min="14346" max="14346" width="4.44140625" style="2" customWidth="1"/>
    <col min="14347" max="14347" width="4.6640625" style="2" customWidth="1"/>
    <col min="14348" max="14348" width="10.6640625" style="2" customWidth="1"/>
    <col min="14349" max="14349" width="12.6640625" style="2" customWidth="1"/>
    <col min="14350" max="14572" width="9.109375" style="2"/>
    <col min="14573" max="14573" width="5.88671875" style="2" customWidth="1"/>
    <col min="14574" max="14574" width="35" style="2" customWidth="1"/>
    <col min="14575" max="14575" width="15" style="2" customWidth="1"/>
    <col min="14576" max="14576" width="5.6640625" style="2" customWidth="1"/>
    <col min="14577" max="14577" width="4.5546875" style="2" customWidth="1"/>
    <col min="14578" max="14578" width="4.6640625" style="2" customWidth="1"/>
    <col min="14579" max="14579" width="4.33203125" style="2" customWidth="1"/>
    <col min="14580" max="14580" width="4.6640625" style="2" customWidth="1"/>
    <col min="14581" max="14581" width="4.44140625" style="2" customWidth="1"/>
    <col min="14582" max="14582" width="4.6640625" style="2" customWidth="1"/>
    <col min="14583" max="14584" width="4.5546875" style="2" customWidth="1"/>
    <col min="14585" max="14585" width="4.88671875" style="2" customWidth="1"/>
    <col min="14586" max="14586" width="4.5546875" style="2" customWidth="1"/>
    <col min="14587" max="14587" width="4.6640625" style="2" customWidth="1"/>
    <col min="14588" max="14588" width="4.44140625" style="2" customWidth="1"/>
    <col min="14589" max="14589" width="4.88671875" style="2" customWidth="1"/>
    <col min="14590" max="14590" width="5" style="2" customWidth="1"/>
    <col min="14591" max="14591" width="4.33203125" style="2" customWidth="1"/>
    <col min="14592" max="14592" width="4.5546875" style="2" customWidth="1"/>
    <col min="14593" max="14594" width="5" style="2" customWidth="1"/>
    <col min="14595" max="14595" width="4.44140625" style="2" customWidth="1"/>
    <col min="14596" max="14596" width="4.6640625" style="2" customWidth="1"/>
    <col min="14597" max="14597" width="4.44140625" style="2" customWidth="1"/>
    <col min="14598" max="14598" width="5.109375" style="2" customWidth="1"/>
    <col min="14599" max="14599" width="5" style="2" customWidth="1"/>
    <col min="14600" max="14600" width="4.6640625" style="2" customWidth="1"/>
    <col min="14601" max="14601" width="4.88671875" style="2" customWidth="1"/>
    <col min="14602" max="14602" width="4.44140625" style="2" customWidth="1"/>
    <col min="14603" max="14603" width="4.6640625" style="2" customWidth="1"/>
    <col min="14604" max="14604" width="10.6640625" style="2" customWidth="1"/>
    <col min="14605" max="14605" width="12.6640625" style="2" customWidth="1"/>
    <col min="14606" max="14828" width="9.109375" style="2"/>
    <col min="14829" max="14829" width="5.88671875" style="2" customWidth="1"/>
    <col min="14830" max="14830" width="35" style="2" customWidth="1"/>
    <col min="14831" max="14831" width="15" style="2" customWidth="1"/>
    <col min="14832" max="14832" width="5.6640625" style="2" customWidth="1"/>
    <col min="14833" max="14833" width="4.5546875" style="2" customWidth="1"/>
    <col min="14834" max="14834" width="4.6640625" style="2" customWidth="1"/>
    <col min="14835" max="14835" width="4.33203125" style="2" customWidth="1"/>
    <col min="14836" max="14836" width="4.6640625" style="2" customWidth="1"/>
    <col min="14837" max="14837" width="4.44140625" style="2" customWidth="1"/>
    <col min="14838" max="14838" width="4.6640625" style="2" customWidth="1"/>
    <col min="14839" max="14840" width="4.5546875" style="2" customWidth="1"/>
    <col min="14841" max="14841" width="4.88671875" style="2" customWidth="1"/>
    <col min="14842" max="14842" width="4.5546875" style="2" customWidth="1"/>
    <col min="14843" max="14843" width="4.6640625" style="2" customWidth="1"/>
    <col min="14844" max="14844" width="4.44140625" style="2" customWidth="1"/>
    <col min="14845" max="14845" width="4.88671875" style="2" customWidth="1"/>
    <col min="14846" max="14846" width="5" style="2" customWidth="1"/>
    <col min="14847" max="14847" width="4.33203125" style="2" customWidth="1"/>
    <col min="14848" max="14848" width="4.5546875" style="2" customWidth="1"/>
    <col min="14849" max="14850" width="5" style="2" customWidth="1"/>
    <col min="14851" max="14851" width="4.44140625" style="2" customWidth="1"/>
    <col min="14852" max="14852" width="4.6640625" style="2" customWidth="1"/>
    <col min="14853" max="14853" width="4.44140625" style="2" customWidth="1"/>
    <col min="14854" max="14854" width="5.109375" style="2" customWidth="1"/>
    <col min="14855" max="14855" width="5" style="2" customWidth="1"/>
    <col min="14856" max="14856" width="4.6640625" style="2" customWidth="1"/>
    <col min="14857" max="14857" width="4.88671875" style="2" customWidth="1"/>
    <col min="14858" max="14858" width="4.44140625" style="2" customWidth="1"/>
    <col min="14859" max="14859" width="4.6640625" style="2" customWidth="1"/>
    <col min="14860" max="14860" width="10.6640625" style="2" customWidth="1"/>
    <col min="14861" max="14861" width="12.6640625" style="2" customWidth="1"/>
    <col min="14862" max="15084" width="9.109375" style="2"/>
    <col min="15085" max="15085" width="5.88671875" style="2" customWidth="1"/>
    <col min="15086" max="15086" width="35" style="2" customWidth="1"/>
    <col min="15087" max="15087" width="15" style="2" customWidth="1"/>
    <col min="15088" max="15088" width="5.6640625" style="2" customWidth="1"/>
    <col min="15089" max="15089" width="4.5546875" style="2" customWidth="1"/>
    <col min="15090" max="15090" width="4.6640625" style="2" customWidth="1"/>
    <col min="15091" max="15091" width="4.33203125" style="2" customWidth="1"/>
    <col min="15092" max="15092" width="4.6640625" style="2" customWidth="1"/>
    <col min="15093" max="15093" width="4.44140625" style="2" customWidth="1"/>
    <col min="15094" max="15094" width="4.6640625" style="2" customWidth="1"/>
    <col min="15095" max="15096" width="4.5546875" style="2" customWidth="1"/>
    <col min="15097" max="15097" width="4.88671875" style="2" customWidth="1"/>
    <col min="15098" max="15098" width="4.5546875" style="2" customWidth="1"/>
    <col min="15099" max="15099" width="4.6640625" style="2" customWidth="1"/>
    <col min="15100" max="15100" width="4.44140625" style="2" customWidth="1"/>
    <col min="15101" max="15101" width="4.88671875" style="2" customWidth="1"/>
    <col min="15102" max="15102" width="5" style="2" customWidth="1"/>
    <col min="15103" max="15103" width="4.33203125" style="2" customWidth="1"/>
    <col min="15104" max="15104" width="4.5546875" style="2" customWidth="1"/>
    <col min="15105" max="15106" width="5" style="2" customWidth="1"/>
    <col min="15107" max="15107" width="4.44140625" style="2" customWidth="1"/>
    <col min="15108" max="15108" width="4.6640625" style="2" customWidth="1"/>
    <col min="15109" max="15109" width="4.44140625" style="2" customWidth="1"/>
    <col min="15110" max="15110" width="5.109375" style="2" customWidth="1"/>
    <col min="15111" max="15111" width="5" style="2" customWidth="1"/>
    <col min="15112" max="15112" width="4.6640625" style="2" customWidth="1"/>
    <col min="15113" max="15113" width="4.88671875" style="2" customWidth="1"/>
    <col min="15114" max="15114" width="4.44140625" style="2" customWidth="1"/>
    <col min="15115" max="15115" width="4.6640625" style="2" customWidth="1"/>
    <col min="15116" max="15116" width="10.6640625" style="2" customWidth="1"/>
    <col min="15117" max="15117" width="12.6640625" style="2" customWidth="1"/>
    <col min="15118" max="15340" width="9.109375" style="2"/>
    <col min="15341" max="15341" width="5.88671875" style="2" customWidth="1"/>
    <col min="15342" max="15342" width="35" style="2" customWidth="1"/>
    <col min="15343" max="15343" width="15" style="2" customWidth="1"/>
    <col min="15344" max="15344" width="5.6640625" style="2" customWidth="1"/>
    <col min="15345" max="15345" width="4.5546875" style="2" customWidth="1"/>
    <col min="15346" max="15346" width="4.6640625" style="2" customWidth="1"/>
    <col min="15347" max="15347" width="4.33203125" style="2" customWidth="1"/>
    <col min="15348" max="15348" width="4.6640625" style="2" customWidth="1"/>
    <col min="15349" max="15349" width="4.44140625" style="2" customWidth="1"/>
    <col min="15350" max="15350" width="4.6640625" style="2" customWidth="1"/>
    <col min="15351" max="15352" width="4.5546875" style="2" customWidth="1"/>
    <col min="15353" max="15353" width="4.88671875" style="2" customWidth="1"/>
    <col min="15354" max="15354" width="4.5546875" style="2" customWidth="1"/>
    <col min="15355" max="15355" width="4.6640625" style="2" customWidth="1"/>
    <col min="15356" max="15356" width="4.44140625" style="2" customWidth="1"/>
    <col min="15357" max="15357" width="4.88671875" style="2" customWidth="1"/>
    <col min="15358" max="15358" width="5" style="2" customWidth="1"/>
    <col min="15359" max="15359" width="4.33203125" style="2" customWidth="1"/>
    <col min="15360" max="15360" width="4.5546875" style="2" customWidth="1"/>
    <col min="15361" max="15362" width="5" style="2" customWidth="1"/>
    <col min="15363" max="15363" width="4.44140625" style="2" customWidth="1"/>
    <col min="15364" max="15364" width="4.6640625" style="2" customWidth="1"/>
    <col min="15365" max="15365" width="4.44140625" style="2" customWidth="1"/>
    <col min="15366" max="15366" width="5.109375" style="2" customWidth="1"/>
    <col min="15367" max="15367" width="5" style="2" customWidth="1"/>
    <col min="15368" max="15368" width="4.6640625" style="2" customWidth="1"/>
    <col min="15369" max="15369" width="4.88671875" style="2" customWidth="1"/>
    <col min="15370" max="15370" width="4.44140625" style="2" customWidth="1"/>
    <col min="15371" max="15371" width="4.6640625" style="2" customWidth="1"/>
    <col min="15372" max="15372" width="10.6640625" style="2" customWidth="1"/>
    <col min="15373" max="15373" width="12.6640625" style="2" customWidth="1"/>
    <col min="15374" max="15596" width="9.109375" style="2"/>
    <col min="15597" max="15597" width="5.88671875" style="2" customWidth="1"/>
    <col min="15598" max="15598" width="35" style="2" customWidth="1"/>
    <col min="15599" max="15599" width="15" style="2" customWidth="1"/>
    <col min="15600" max="15600" width="5.6640625" style="2" customWidth="1"/>
    <col min="15601" max="15601" width="4.5546875" style="2" customWidth="1"/>
    <col min="15602" max="15602" width="4.6640625" style="2" customWidth="1"/>
    <col min="15603" max="15603" width="4.33203125" style="2" customWidth="1"/>
    <col min="15604" max="15604" width="4.6640625" style="2" customWidth="1"/>
    <col min="15605" max="15605" width="4.44140625" style="2" customWidth="1"/>
    <col min="15606" max="15606" width="4.6640625" style="2" customWidth="1"/>
    <col min="15607" max="15608" width="4.5546875" style="2" customWidth="1"/>
    <col min="15609" max="15609" width="4.88671875" style="2" customWidth="1"/>
    <col min="15610" max="15610" width="4.5546875" style="2" customWidth="1"/>
    <col min="15611" max="15611" width="4.6640625" style="2" customWidth="1"/>
    <col min="15612" max="15612" width="4.44140625" style="2" customWidth="1"/>
    <col min="15613" max="15613" width="4.88671875" style="2" customWidth="1"/>
    <col min="15614" max="15614" width="5" style="2" customWidth="1"/>
    <col min="15615" max="15615" width="4.33203125" style="2" customWidth="1"/>
    <col min="15616" max="15616" width="4.5546875" style="2" customWidth="1"/>
    <col min="15617" max="15618" width="5" style="2" customWidth="1"/>
    <col min="15619" max="15619" width="4.44140625" style="2" customWidth="1"/>
    <col min="15620" max="15620" width="4.6640625" style="2" customWidth="1"/>
    <col min="15621" max="15621" width="4.44140625" style="2" customWidth="1"/>
    <col min="15622" max="15622" width="5.109375" style="2" customWidth="1"/>
    <col min="15623" max="15623" width="5" style="2" customWidth="1"/>
    <col min="15624" max="15624" width="4.6640625" style="2" customWidth="1"/>
    <col min="15625" max="15625" width="4.88671875" style="2" customWidth="1"/>
    <col min="15626" max="15626" width="4.44140625" style="2" customWidth="1"/>
    <col min="15627" max="15627" width="4.6640625" style="2" customWidth="1"/>
    <col min="15628" max="15628" width="10.6640625" style="2" customWidth="1"/>
    <col min="15629" max="15629" width="12.6640625" style="2" customWidth="1"/>
    <col min="15630" max="15852" width="9.109375" style="2"/>
    <col min="15853" max="15853" width="5.88671875" style="2" customWidth="1"/>
    <col min="15854" max="15854" width="35" style="2" customWidth="1"/>
    <col min="15855" max="15855" width="15" style="2" customWidth="1"/>
    <col min="15856" max="15856" width="5.6640625" style="2" customWidth="1"/>
    <col min="15857" max="15857" width="4.5546875" style="2" customWidth="1"/>
    <col min="15858" max="15858" width="4.6640625" style="2" customWidth="1"/>
    <col min="15859" max="15859" width="4.33203125" style="2" customWidth="1"/>
    <col min="15860" max="15860" width="4.6640625" style="2" customWidth="1"/>
    <col min="15861" max="15861" width="4.44140625" style="2" customWidth="1"/>
    <col min="15862" max="15862" width="4.6640625" style="2" customWidth="1"/>
    <col min="15863" max="15864" width="4.5546875" style="2" customWidth="1"/>
    <col min="15865" max="15865" width="4.88671875" style="2" customWidth="1"/>
    <col min="15866" max="15866" width="4.5546875" style="2" customWidth="1"/>
    <col min="15867" max="15867" width="4.6640625" style="2" customWidth="1"/>
    <col min="15868" max="15868" width="4.44140625" style="2" customWidth="1"/>
    <col min="15869" max="15869" width="4.88671875" style="2" customWidth="1"/>
    <col min="15870" max="15870" width="5" style="2" customWidth="1"/>
    <col min="15871" max="15871" width="4.33203125" style="2" customWidth="1"/>
    <col min="15872" max="15872" width="4.5546875" style="2" customWidth="1"/>
    <col min="15873" max="15874" width="5" style="2" customWidth="1"/>
    <col min="15875" max="15875" width="4.44140625" style="2" customWidth="1"/>
    <col min="15876" max="15876" width="4.6640625" style="2" customWidth="1"/>
    <col min="15877" max="15877" width="4.44140625" style="2" customWidth="1"/>
    <col min="15878" max="15878" width="5.109375" style="2" customWidth="1"/>
    <col min="15879" max="15879" width="5" style="2" customWidth="1"/>
    <col min="15880" max="15880" width="4.6640625" style="2" customWidth="1"/>
    <col min="15881" max="15881" width="4.88671875" style="2" customWidth="1"/>
    <col min="15882" max="15882" width="4.44140625" style="2" customWidth="1"/>
    <col min="15883" max="15883" width="4.6640625" style="2" customWidth="1"/>
    <col min="15884" max="15884" width="10.6640625" style="2" customWidth="1"/>
    <col min="15885" max="15885" width="12.6640625" style="2" customWidth="1"/>
    <col min="15886" max="16108" width="9.109375" style="2"/>
    <col min="16109" max="16109" width="5.88671875" style="2" customWidth="1"/>
    <col min="16110" max="16110" width="35" style="2" customWidth="1"/>
    <col min="16111" max="16111" width="15" style="2" customWidth="1"/>
    <col min="16112" max="16112" width="5.6640625" style="2" customWidth="1"/>
    <col min="16113" max="16113" width="4.5546875" style="2" customWidth="1"/>
    <col min="16114" max="16114" width="4.6640625" style="2" customWidth="1"/>
    <col min="16115" max="16115" width="4.33203125" style="2" customWidth="1"/>
    <col min="16116" max="16116" width="4.6640625" style="2" customWidth="1"/>
    <col min="16117" max="16117" width="4.44140625" style="2" customWidth="1"/>
    <col min="16118" max="16118" width="4.6640625" style="2" customWidth="1"/>
    <col min="16119" max="16120" width="4.5546875" style="2" customWidth="1"/>
    <col min="16121" max="16121" width="4.88671875" style="2" customWidth="1"/>
    <col min="16122" max="16122" width="4.5546875" style="2" customWidth="1"/>
    <col min="16123" max="16123" width="4.6640625" style="2" customWidth="1"/>
    <col min="16124" max="16124" width="4.44140625" style="2" customWidth="1"/>
    <col min="16125" max="16125" width="4.88671875" style="2" customWidth="1"/>
    <col min="16126" max="16126" width="5" style="2" customWidth="1"/>
    <col min="16127" max="16127" width="4.33203125" style="2" customWidth="1"/>
    <col min="16128" max="16128" width="4.5546875" style="2" customWidth="1"/>
    <col min="16129" max="16130" width="5" style="2" customWidth="1"/>
    <col min="16131" max="16131" width="4.44140625" style="2" customWidth="1"/>
    <col min="16132" max="16132" width="4.6640625" style="2" customWidth="1"/>
    <col min="16133" max="16133" width="4.44140625" style="2" customWidth="1"/>
    <col min="16134" max="16134" width="5.109375" style="2" customWidth="1"/>
    <col min="16135" max="16135" width="5" style="2" customWidth="1"/>
    <col min="16136" max="16136" width="4.6640625" style="2" customWidth="1"/>
    <col min="16137" max="16137" width="4.88671875" style="2" customWidth="1"/>
    <col min="16138" max="16138" width="4.44140625" style="2" customWidth="1"/>
    <col min="16139" max="16139" width="4.6640625" style="2" customWidth="1"/>
    <col min="16140" max="16140" width="10.6640625" style="2" customWidth="1"/>
    <col min="16141" max="16141" width="12.6640625" style="2" customWidth="1"/>
    <col min="16142" max="16384" width="9.109375" style="2"/>
  </cols>
  <sheetData>
    <row r="1" spans="1:31" ht="15.6" x14ac:dyDescent="0.3">
      <c r="A1" s="304" t="s">
        <v>138</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row>
    <row r="2" spans="1:31" ht="15.6" x14ac:dyDescent="0.3">
      <c r="A2" s="304" t="s">
        <v>439</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row>
    <row r="3" spans="1:31" ht="15.6" x14ac:dyDescent="0.3">
      <c r="A3" s="304" t="s">
        <v>139</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row>
    <row r="4" spans="1:31" ht="15.6" x14ac:dyDescent="0.3">
      <c r="A4" s="332" t="s">
        <v>440</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row>
    <row r="5" spans="1:31" ht="15.6" x14ac:dyDescent="0.3">
      <c r="A5" s="1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1" ht="26.25" customHeight="1" x14ac:dyDescent="0.3">
      <c r="A6" s="326" t="s">
        <v>140</v>
      </c>
      <c r="B6" s="326"/>
      <c r="C6" s="327" t="s">
        <v>5</v>
      </c>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row>
    <row r="7" spans="1:31" ht="15.6" x14ac:dyDescent="0.3">
      <c r="A7" s="326" t="s">
        <v>141</v>
      </c>
      <c r="B7" s="326"/>
      <c r="C7" s="327" t="s">
        <v>7</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1" ht="15.6" x14ac:dyDescent="0.3">
      <c r="A8" s="326" t="s">
        <v>8</v>
      </c>
      <c r="B8" s="326"/>
      <c r="C8" s="327" t="s">
        <v>142</v>
      </c>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row>
    <row r="9" spans="1:31" ht="51" customHeight="1" x14ac:dyDescent="0.3">
      <c r="A9" s="326" t="s">
        <v>9</v>
      </c>
      <c r="B9" s="326"/>
      <c r="C9" s="327" t="s">
        <v>808</v>
      </c>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row>
    <row r="10" spans="1:31" ht="42" customHeight="1" x14ac:dyDescent="0.3">
      <c r="A10" s="326" t="s">
        <v>517</v>
      </c>
      <c r="B10" s="326"/>
      <c r="C10" s="327" t="s">
        <v>383</v>
      </c>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row>
    <row r="11" spans="1:31" ht="33" customHeight="1" x14ac:dyDescent="0.3">
      <c r="A11" s="326" t="s">
        <v>144</v>
      </c>
      <c r="B11" s="326"/>
      <c r="C11" s="327" t="s">
        <v>399</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row>
    <row r="12" spans="1:31" ht="15.6" x14ac:dyDescent="0.3">
      <c r="A12" s="326"/>
      <c r="B12" s="326"/>
      <c r="C12" s="327" t="s">
        <v>400</v>
      </c>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row>
    <row r="13" spans="1:31" ht="25.5" customHeight="1" x14ac:dyDescent="0.3">
      <c r="A13" s="326" t="s">
        <v>145</v>
      </c>
      <c r="B13" s="326"/>
      <c r="C13" s="326" t="s">
        <v>21</v>
      </c>
      <c r="D13" s="326" t="s">
        <v>22</v>
      </c>
      <c r="E13" s="326"/>
      <c r="F13" s="326"/>
      <c r="G13" s="326"/>
      <c r="H13" s="326" t="s">
        <v>23</v>
      </c>
      <c r="I13" s="326"/>
      <c r="J13" s="326"/>
      <c r="K13" s="326"/>
      <c r="L13" s="326" t="s">
        <v>24</v>
      </c>
      <c r="M13" s="326"/>
      <c r="N13" s="326"/>
      <c r="O13" s="326"/>
      <c r="P13" s="326" t="s">
        <v>25</v>
      </c>
      <c r="Q13" s="326"/>
      <c r="R13" s="326"/>
      <c r="S13" s="326"/>
      <c r="T13" s="326" t="s">
        <v>26</v>
      </c>
      <c r="U13" s="326"/>
      <c r="V13" s="326"/>
      <c r="W13" s="326"/>
      <c r="X13" s="326" t="s">
        <v>41</v>
      </c>
      <c r="Y13" s="326"/>
      <c r="Z13" s="326"/>
      <c r="AA13" s="326"/>
      <c r="AB13" s="326" t="s">
        <v>28</v>
      </c>
      <c r="AC13" s="326"/>
      <c r="AD13" s="326"/>
      <c r="AE13" s="326"/>
    </row>
    <row r="14" spans="1:31" ht="84.75" customHeight="1" x14ac:dyDescent="0.3">
      <c r="A14" s="326"/>
      <c r="B14" s="326"/>
      <c r="C14" s="326"/>
      <c r="D14" s="395" t="s">
        <v>29</v>
      </c>
      <c r="E14" s="395"/>
      <c r="F14" s="395" t="s">
        <v>30</v>
      </c>
      <c r="G14" s="395"/>
      <c r="H14" s="395" t="s">
        <v>29</v>
      </c>
      <c r="I14" s="395"/>
      <c r="J14" s="395" t="s">
        <v>30</v>
      </c>
      <c r="K14" s="395"/>
      <c r="L14" s="395" t="s">
        <v>29</v>
      </c>
      <c r="M14" s="395"/>
      <c r="N14" s="395" t="s">
        <v>30</v>
      </c>
      <c r="O14" s="395"/>
      <c r="P14" s="395" t="s">
        <v>29</v>
      </c>
      <c r="Q14" s="395"/>
      <c r="R14" s="395" t="s">
        <v>30</v>
      </c>
      <c r="S14" s="395"/>
      <c r="T14" s="395" t="s">
        <v>29</v>
      </c>
      <c r="U14" s="395"/>
      <c r="V14" s="395" t="s">
        <v>30</v>
      </c>
      <c r="W14" s="395"/>
      <c r="X14" s="395" t="s">
        <v>29</v>
      </c>
      <c r="Y14" s="395"/>
      <c r="Z14" s="395" t="s">
        <v>30</v>
      </c>
      <c r="AA14" s="395"/>
      <c r="AB14" s="395" t="s">
        <v>29</v>
      </c>
      <c r="AC14" s="395"/>
      <c r="AD14" s="395" t="s">
        <v>30</v>
      </c>
      <c r="AE14" s="395"/>
    </row>
    <row r="15" spans="1:31" ht="15.6" x14ac:dyDescent="0.3">
      <c r="A15" s="323" t="s">
        <v>383</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row>
    <row r="16" spans="1:31" ht="63" customHeight="1" x14ac:dyDescent="0.3">
      <c r="A16" s="387" t="str">
        <f>'Пр. 1 к пп1'!C13</f>
        <v>Численность детей от 2 месяцев до 7 лет (включительно), получающих дошкольное образование, чел.</v>
      </c>
      <c r="B16" s="388"/>
      <c r="C16" s="145">
        <f>'Пр. 1 к пп1'!F13</f>
        <v>25958</v>
      </c>
      <c r="D16" s="393">
        <f>'Пр. 1 к пп1'!G13</f>
        <v>25000</v>
      </c>
      <c r="E16" s="394"/>
      <c r="F16" s="393">
        <f>'Пр. 1 к пп1'!H13</f>
        <v>25000</v>
      </c>
      <c r="G16" s="394"/>
      <c r="H16" s="393">
        <f>'Пр. 1 к пп1'!I13</f>
        <v>25000</v>
      </c>
      <c r="I16" s="394"/>
      <c r="J16" s="393">
        <f>'Пр. 1 к пп1'!J13</f>
        <v>25000</v>
      </c>
      <c r="K16" s="394"/>
      <c r="L16" s="393">
        <f>'Пр. 1 к пп1'!K13</f>
        <v>25000</v>
      </c>
      <c r="M16" s="394"/>
      <c r="N16" s="393">
        <f>'Пр. 1 к пп1'!L13</f>
        <v>25000</v>
      </c>
      <c r="O16" s="394"/>
      <c r="P16" s="393">
        <f>'Пр. 1 к пп1'!M13</f>
        <v>28595</v>
      </c>
      <c r="Q16" s="394"/>
      <c r="R16" s="393">
        <f>'Пр. 1 к пп1'!N13</f>
        <v>0</v>
      </c>
      <c r="S16" s="394"/>
      <c r="T16" s="393">
        <f>'Пр. 1 к пп1'!O13</f>
        <v>28595</v>
      </c>
      <c r="U16" s="394"/>
      <c r="V16" s="393">
        <f>'Пр. 1 к пп1'!P13</f>
        <v>0</v>
      </c>
      <c r="W16" s="394"/>
      <c r="X16" s="393">
        <f>'Пр. 1 к пп1'!Q13</f>
        <v>28595</v>
      </c>
      <c r="Y16" s="394"/>
      <c r="Z16" s="393">
        <f>'Пр. 1 к пп1'!R13</f>
        <v>0</v>
      </c>
      <c r="AA16" s="394"/>
      <c r="AB16" s="393">
        <f>'Пр. 1 к пп1'!S13</f>
        <v>28595</v>
      </c>
      <c r="AC16" s="394"/>
      <c r="AD16" s="393">
        <f>'Пр. 1 к пп1'!T13</f>
        <v>0</v>
      </c>
      <c r="AE16" s="394"/>
    </row>
    <row r="17" spans="1:35" ht="87" customHeight="1" x14ac:dyDescent="0.3">
      <c r="A17" s="387" t="str">
        <f>'Пр. 1 к пп1'!C14</f>
        <v>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v>
      </c>
      <c r="B17" s="388"/>
      <c r="C17" s="145">
        <f>'Пр. 1 к пп1'!F14</f>
        <v>100</v>
      </c>
      <c r="D17" s="393">
        <f>'Пр. 1 к пп1'!G14</f>
        <v>100</v>
      </c>
      <c r="E17" s="394"/>
      <c r="F17" s="393">
        <f>'Пр. 1 к пп1'!H14</f>
        <v>100</v>
      </c>
      <c r="G17" s="394"/>
      <c r="H17" s="393">
        <f>'Пр. 1 к пп1'!I14</f>
        <v>100</v>
      </c>
      <c r="I17" s="394"/>
      <c r="J17" s="393">
        <f>'Пр. 1 к пп1'!J14</f>
        <v>100</v>
      </c>
      <c r="K17" s="394"/>
      <c r="L17" s="393">
        <f>'Пр. 1 к пп1'!K14</f>
        <v>100</v>
      </c>
      <c r="M17" s="394"/>
      <c r="N17" s="393">
        <f>'Пр. 1 к пп1'!L14</f>
        <v>100</v>
      </c>
      <c r="O17" s="394"/>
      <c r="P17" s="393">
        <f>'Пр. 1 к пп1'!M14</f>
        <v>100</v>
      </c>
      <c r="Q17" s="394"/>
      <c r="R17" s="393">
        <f>'Пр. 1 к пп1'!N14</f>
        <v>100</v>
      </c>
      <c r="S17" s="394"/>
      <c r="T17" s="393">
        <f>'Пр. 1 к пп1'!O14</f>
        <v>100</v>
      </c>
      <c r="U17" s="394"/>
      <c r="V17" s="393">
        <f>'Пр. 1 к пп1'!P14</f>
        <v>100</v>
      </c>
      <c r="W17" s="394"/>
      <c r="X17" s="393">
        <f>'Пр. 1 к пп1'!Q14</f>
        <v>100</v>
      </c>
      <c r="Y17" s="394"/>
      <c r="Z17" s="393">
        <f>'Пр. 1 к пп1'!R14</f>
        <v>0</v>
      </c>
      <c r="AA17" s="394"/>
      <c r="AB17" s="393">
        <f>'Пр. 1 к пп1'!S14</f>
        <v>100</v>
      </c>
      <c r="AC17" s="394"/>
      <c r="AD17" s="393">
        <f>'Пр. 1 к пп1'!T14</f>
        <v>0</v>
      </c>
      <c r="AE17" s="394"/>
    </row>
    <row r="18" spans="1:35" ht="60" customHeight="1" x14ac:dyDescent="0.3">
      <c r="A18" s="387" t="str">
        <f>'Пр. 1 к пп1'!C15</f>
        <v>Обеспеченность детей в возрасте от 3 до 7 лет формами дошкольного образования,  % от потребности</v>
      </c>
      <c r="B18" s="359"/>
      <c r="C18" s="145">
        <f>'Пр. 1 к пп1'!F15</f>
        <v>100</v>
      </c>
      <c r="D18" s="393">
        <f>'Пр. 1 к пп1'!G15</f>
        <v>100</v>
      </c>
      <c r="E18" s="394"/>
      <c r="F18" s="393">
        <f>'Пр. 1 к пп1'!H15</f>
        <v>100</v>
      </c>
      <c r="G18" s="394"/>
      <c r="H18" s="393">
        <f>'Пр. 1 к пп1'!I15</f>
        <v>100</v>
      </c>
      <c r="I18" s="394"/>
      <c r="J18" s="393">
        <f>'Пр. 1 к пп1'!J15</f>
        <v>100</v>
      </c>
      <c r="K18" s="394"/>
      <c r="L18" s="393">
        <f>'Пр. 1 к пп1'!K15</f>
        <v>100</v>
      </c>
      <c r="M18" s="394"/>
      <c r="N18" s="393">
        <f>'Пр. 1 к пп1'!L15</f>
        <v>100</v>
      </c>
      <c r="O18" s="394"/>
      <c r="P18" s="393">
        <f>'Пр. 1 к пп1'!M15</f>
        <v>100</v>
      </c>
      <c r="Q18" s="394"/>
      <c r="R18" s="393">
        <f>'Пр. 1 к пп1'!N15</f>
        <v>0</v>
      </c>
      <c r="S18" s="394"/>
      <c r="T18" s="393">
        <f>'Пр. 1 к пп1'!O15</f>
        <v>100</v>
      </c>
      <c r="U18" s="394"/>
      <c r="V18" s="393">
        <f>'Пр. 1 к пп1'!P15</f>
        <v>0</v>
      </c>
      <c r="W18" s="394"/>
      <c r="X18" s="393">
        <f>'Пр. 1 к пп1'!Q15</f>
        <v>100</v>
      </c>
      <c r="Y18" s="394"/>
      <c r="Z18" s="393">
        <f>'Пр. 1 к пп1'!R15</f>
        <v>0</v>
      </c>
      <c r="AA18" s="394"/>
      <c r="AB18" s="393">
        <f>'Пр. 1 к пп1'!S15</f>
        <v>100</v>
      </c>
      <c r="AC18" s="394"/>
      <c r="AD18" s="393">
        <f>'Пр. 1 к пп1'!T15</f>
        <v>0</v>
      </c>
      <c r="AE18" s="394"/>
      <c r="AF18" s="42"/>
      <c r="AG18" s="43"/>
      <c r="AH18" s="43"/>
      <c r="AI18" s="43"/>
    </row>
    <row r="19" spans="1:35" ht="79.5" customHeight="1" x14ac:dyDescent="0.3">
      <c r="A19" s="387" t="str">
        <f>'Пр. 1 к пп1'!C16</f>
        <v>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 *</v>
      </c>
      <c r="B19" s="388"/>
      <c r="C19" s="145">
        <f>'Пр. 1 к пп1'!F16</f>
        <v>100</v>
      </c>
      <c r="D19" s="393">
        <f>'Пр. 1 к пп1'!G16</f>
        <v>100</v>
      </c>
      <c r="E19" s="394"/>
      <c r="F19" s="393">
        <f>'Пр. 1 к пп1'!H16</f>
        <v>100</v>
      </c>
      <c r="G19" s="394"/>
      <c r="H19" s="393">
        <f>'Пр. 1 к пп1'!I16</f>
        <v>100</v>
      </c>
      <c r="I19" s="394"/>
      <c r="J19" s="393">
        <f>'Пр. 1 к пп1'!J16</f>
        <v>100</v>
      </c>
      <c r="K19" s="394"/>
      <c r="L19" s="393">
        <f>'Пр. 1 к пп1'!K16</f>
        <v>100</v>
      </c>
      <c r="M19" s="394"/>
      <c r="N19" s="393">
        <f>'Пр. 1 к пп1'!L16</f>
        <v>100</v>
      </c>
      <c r="O19" s="394"/>
      <c r="P19" s="393">
        <f>'Пр. 1 к пп1'!M16</f>
        <v>100</v>
      </c>
      <c r="Q19" s="394"/>
      <c r="R19" s="393">
        <f>'Пр. 1 к пп1'!N16</f>
        <v>100</v>
      </c>
      <c r="S19" s="394"/>
      <c r="T19" s="393">
        <f>'Пр. 1 к пп1'!O16</f>
        <v>100</v>
      </c>
      <c r="U19" s="394"/>
      <c r="V19" s="393">
        <f>'Пр. 1 к пп1'!P16</f>
        <v>100</v>
      </c>
      <c r="W19" s="394"/>
      <c r="X19" s="393">
        <f>'Пр. 1 к пп1'!Q16</f>
        <v>100</v>
      </c>
      <c r="Y19" s="394"/>
      <c r="Z19" s="393">
        <f>'Пр. 1 к пп1'!R16</f>
        <v>0</v>
      </c>
      <c r="AA19" s="394"/>
      <c r="AB19" s="393">
        <f>'Пр. 1 к пп1'!S16</f>
        <v>100</v>
      </c>
      <c r="AC19" s="394"/>
      <c r="AD19" s="393">
        <f>'Пр. 1 к пп1'!T16</f>
        <v>0</v>
      </c>
      <c r="AE19" s="394"/>
    </row>
    <row r="20" spans="1:35" ht="75" customHeight="1" x14ac:dyDescent="0.3">
      <c r="A20" s="387" t="str">
        <f>'Пр. 1 к пп1'!C17</f>
        <v>Доступность дошкольного образования для детей в возрасте от 2 месяцев до 7 лет (включительно) по месту жительства, (отложенный спрос), %</v>
      </c>
      <c r="B20" s="388"/>
      <c r="C20" s="174">
        <f>'Пр. 1 к пп1'!F17</f>
        <v>96.4</v>
      </c>
      <c r="D20" s="393">
        <v>100</v>
      </c>
      <c r="E20" s="394"/>
      <c r="F20" s="393">
        <f>'Пр. 1 к пп1'!H17</f>
        <v>100</v>
      </c>
      <c r="G20" s="394"/>
      <c r="H20" s="393">
        <v>100</v>
      </c>
      <c r="I20" s="394"/>
      <c r="J20" s="393">
        <f>'Пр. 1 к пп1'!J17</f>
        <v>100</v>
      </c>
      <c r="K20" s="394"/>
      <c r="L20" s="393">
        <v>100</v>
      </c>
      <c r="M20" s="394"/>
      <c r="N20" s="393">
        <f>'Пр. 1 к пп1'!L17</f>
        <v>100</v>
      </c>
      <c r="O20" s="394"/>
      <c r="P20" s="393">
        <v>100</v>
      </c>
      <c r="Q20" s="394"/>
      <c r="R20" s="393">
        <f>'Пр. 1 к пп1'!N17</f>
        <v>0</v>
      </c>
      <c r="S20" s="394"/>
      <c r="T20" s="393">
        <f>'Пр. 1 к пп1'!O17</f>
        <v>100</v>
      </c>
      <c r="U20" s="394"/>
      <c r="V20" s="393">
        <f>'Пр. 1 к пп1'!P17</f>
        <v>0</v>
      </c>
      <c r="W20" s="394"/>
      <c r="X20" s="393">
        <f>'Пр. 1 к пп1'!Q17</f>
        <v>100</v>
      </c>
      <c r="Y20" s="394"/>
      <c r="Z20" s="393">
        <f>'Пр. 1 к пп1'!R17</f>
        <v>0</v>
      </c>
      <c r="AA20" s="394"/>
      <c r="AB20" s="393">
        <f>'Пр. 1 к пп1'!S17</f>
        <v>100</v>
      </c>
      <c r="AC20" s="394"/>
      <c r="AD20" s="393">
        <f>'Пр. 1 к пп1'!T17</f>
        <v>0</v>
      </c>
      <c r="AE20" s="394"/>
    </row>
    <row r="21" spans="1:35" ht="15.75" customHeight="1" x14ac:dyDescent="0.3">
      <c r="A21" s="370" t="s">
        <v>146</v>
      </c>
      <c r="B21" s="371"/>
      <c r="C21" s="326" t="s">
        <v>21</v>
      </c>
      <c r="D21" s="326" t="s">
        <v>22</v>
      </c>
      <c r="E21" s="326"/>
      <c r="F21" s="326"/>
      <c r="G21" s="326"/>
      <c r="H21" s="326" t="s">
        <v>23</v>
      </c>
      <c r="I21" s="326"/>
      <c r="J21" s="326"/>
      <c r="K21" s="326"/>
      <c r="L21" s="326" t="s">
        <v>24</v>
      </c>
      <c r="M21" s="326"/>
      <c r="N21" s="326"/>
      <c r="O21" s="326"/>
      <c r="P21" s="326" t="s">
        <v>25</v>
      </c>
      <c r="Q21" s="326"/>
      <c r="R21" s="326"/>
      <c r="S21" s="326"/>
      <c r="T21" s="326" t="s">
        <v>26</v>
      </c>
      <c r="U21" s="326"/>
      <c r="V21" s="326"/>
      <c r="W21" s="326"/>
      <c r="X21" s="326" t="s">
        <v>41</v>
      </c>
      <c r="Y21" s="326"/>
      <c r="Z21" s="326"/>
      <c r="AA21" s="326"/>
      <c r="AB21" s="326" t="s">
        <v>28</v>
      </c>
      <c r="AC21" s="326"/>
      <c r="AD21" s="326"/>
      <c r="AE21" s="326"/>
    </row>
    <row r="22" spans="1:35" ht="75.75" customHeight="1" x14ac:dyDescent="0.3">
      <c r="A22" s="374"/>
      <c r="B22" s="375"/>
      <c r="C22" s="326"/>
      <c r="D22" s="391" t="s">
        <v>29</v>
      </c>
      <c r="E22" s="392"/>
      <c r="F22" s="391" t="s">
        <v>30</v>
      </c>
      <c r="G22" s="392"/>
      <c r="H22" s="391" t="s">
        <v>29</v>
      </c>
      <c r="I22" s="392"/>
      <c r="J22" s="391" t="s">
        <v>30</v>
      </c>
      <c r="K22" s="392"/>
      <c r="L22" s="391" t="s">
        <v>29</v>
      </c>
      <c r="M22" s="392"/>
      <c r="N22" s="391" t="s">
        <v>30</v>
      </c>
      <c r="O22" s="392"/>
      <c r="P22" s="391" t="s">
        <v>29</v>
      </c>
      <c r="Q22" s="392"/>
      <c r="R22" s="391" t="s">
        <v>30</v>
      </c>
      <c r="S22" s="392"/>
      <c r="T22" s="391" t="s">
        <v>29</v>
      </c>
      <c r="U22" s="392"/>
      <c r="V22" s="391" t="s">
        <v>30</v>
      </c>
      <c r="W22" s="392"/>
      <c r="X22" s="391" t="s">
        <v>29</v>
      </c>
      <c r="Y22" s="392"/>
      <c r="Z22" s="391" t="s">
        <v>30</v>
      </c>
      <c r="AA22" s="392"/>
      <c r="AB22" s="391" t="s">
        <v>29</v>
      </c>
      <c r="AC22" s="392"/>
      <c r="AD22" s="391" t="s">
        <v>30</v>
      </c>
      <c r="AE22" s="392"/>
    </row>
    <row r="23" spans="1:35" ht="15.6" x14ac:dyDescent="0.3">
      <c r="A23" s="323" t="s">
        <v>399</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row>
    <row r="24" spans="1:35" ht="117.75" customHeight="1" x14ac:dyDescent="0.3">
      <c r="A24" s="358" t="str">
        <f>'Пр. 1 к пп1'!C18</f>
        <v>Доля образовательных организаций, реализующих программы дошкольного образования, достигших уровня качества дошкольного образования выше базового (от общей численности образовательных организаций, реализующих программы дошкольного образования), %</v>
      </c>
      <c r="B24" s="359"/>
      <c r="C24" s="191">
        <f>'Пр. 1 к пп1'!F18</f>
        <v>0</v>
      </c>
      <c r="D24" s="389" t="str">
        <f>'Пр. 1 к пп1'!G18</f>
        <v>не менее 3,4%</v>
      </c>
      <c r="E24" s="390"/>
      <c r="F24" s="389" t="str">
        <f>'Пр. 1 к пп1'!H18</f>
        <v>не менее 3,4%</v>
      </c>
      <c r="G24" s="390"/>
      <c r="H24" s="389" t="str">
        <f>'Пр. 1 к пп1'!I18</f>
        <v>не менее 6,8%</v>
      </c>
      <c r="I24" s="390"/>
      <c r="J24" s="389" t="str">
        <f>'Пр. 1 к пп1'!J18</f>
        <v>не менее 6,8%</v>
      </c>
      <c r="K24" s="390"/>
      <c r="L24" s="389" t="str">
        <f>'Пр. 1 к пп1'!K18</f>
        <v>не менее 10,2%</v>
      </c>
      <c r="M24" s="390"/>
      <c r="N24" s="389" t="str">
        <f>'Пр. 1 к пп1'!L18</f>
        <v>не менее 10,2%</v>
      </c>
      <c r="O24" s="390"/>
      <c r="P24" s="389" t="str">
        <f>'Пр. 1 к пп1'!M18</f>
        <v>не менее 13,6%</v>
      </c>
      <c r="Q24" s="390"/>
      <c r="R24" s="389" t="str">
        <f>'Пр. 1 к пп1'!N18</f>
        <v>0</v>
      </c>
      <c r="S24" s="390"/>
      <c r="T24" s="389" t="str">
        <f>'Пр. 1 к пп1'!O18</f>
        <v>не менее 17%</v>
      </c>
      <c r="U24" s="390"/>
      <c r="V24" s="389" t="str">
        <f>'Пр. 1 к пп1'!P18</f>
        <v>0</v>
      </c>
      <c r="W24" s="390"/>
      <c r="X24" s="389" t="str">
        <f>'Пр. 1 к пп1'!Q18</f>
        <v>не менее 20,3%</v>
      </c>
      <c r="Y24" s="390"/>
      <c r="Z24" s="389" t="str">
        <f>'Пр. 1 к пп1'!R18</f>
        <v>0</v>
      </c>
      <c r="AA24" s="390"/>
      <c r="AB24" s="389" t="str">
        <f>'Пр. 1 к пп1'!S18</f>
        <v>не менее 23,7%</v>
      </c>
      <c r="AC24" s="390"/>
      <c r="AD24" s="389" t="str">
        <f>'Пр. 1 к пп1'!T18</f>
        <v>0</v>
      </c>
      <c r="AE24" s="390"/>
      <c r="AF24" s="44"/>
      <c r="AG24" s="45"/>
    </row>
    <row r="25" spans="1:35" ht="15.6" x14ac:dyDescent="0.3">
      <c r="A25" s="323" t="s">
        <v>400</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row>
    <row r="26" spans="1:35" ht="87" customHeight="1" x14ac:dyDescent="0.3">
      <c r="A26" s="358" t="str">
        <f>'Пр. 1 к пп1'!C22</f>
        <v>Доля дошкольных образовательных учреждений, признанных подготовленными к новому учебному году (от общей численности дошкольных образовательных учреждений), %</v>
      </c>
      <c r="B26" s="359"/>
      <c r="C26" s="146">
        <f>'Пр. 1 к пп1'!F22</f>
        <v>100</v>
      </c>
      <c r="D26" s="329">
        <f>'Пр. 1 к пп1'!G22</f>
        <v>100</v>
      </c>
      <c r="E26" s="343"/>
      <c r="F26" s="329">
        <f>'Пр. 1 к пп1'!H22</f>
        <v>100</v>
      </c>
      <c r="G26" s="343"/>
      <c r="H26" s="329">
        <f>'Пр. 1 к пп1'!I22</f>
        <v>100</v>
      </c>
      <c r="I26" s="343"/>
      <c r="J26" s="329">
        <f>'Пр. 1 к пп1'!J22</f>
        <v>100</v>
      </c>
      <c r="K26" s="343"/>
      <c r="L26" s="329">
        <f>'Пр. 1 к пп1'!K22</f>
        <v>100</v>
      </c>
      <c r="M26" s="343"/>
      <c r="N26" s="329">
        <f>'Пр. 1 к пп1'!L22</f>
        <v>0</v>
      </c>
      <c r="O26" s="343"/>
      <c r="P26" s="329">
        <f>'Пр. 1 к пп1'!M22</f>
        <v>100</v>
      </c>
      <c r="Q26" s="343"/>
      <c r="R26" s="329">
        <f>'Пр. 1 к пп1'!N22</f>
        <v>0</v>
      </c>
      <c r="S26" s="343"/>
      <c r="T26" s="329">
        <f>'Пр. 1 к пп1'!O22</f>
        <v>100</v>
      </c>
      <c r="U26" s="343"/>
      <c r="V26" s="329">
        <f>'Пр. 1 к пп1'!P22</f>
        <v>0</v>
      </c>
      <c r="W26" s="343"/>
      <c r="X26" s="329">
        <f>'Пр. 1 к пп1'!Q22</f>
        <v>100</v>
      </c>
      <c r="Y26" s="343"/>
      <c r="Z26" s="329">
        <f>'Пр. 1 к пп1'!R22</f>
        <v>0</v>
      </c>
      <c r="AA26" s="343"/>
      <c r="AB26" s="393">
        <f>'Пр. 1 к пп1'!S22</f>
        <v>100</v>
      </c>
      <c r="AC26" s="394"/>
      <c r="AD26" s="329">
        <f>'Пр. 1 к пп1'!T22</f>
        <v>0</v>
      </c>
      <c r="AE26" s="343"/>
      <c r="AF26" s="42"/>
      <c r="AG26" s="46"/>
      <c r="AH26" s="46"/>
    </row>
    <row r="27" spans="1:35" ht="30" customHeight="1" x14ac:dyDescent="0.3">
      <c r="A27" s="370" t="s">
        <v>147</v>
      </c>
      <c r="B27" s="371"/>
      <c r="C27" s="376" t="s">
        <v>34</v>
      </c>
      <c r="D27" s="377"/>
      <c r="E27" s="377"/>
      <c r="F27" s="377"/>
      <c r="G27" s="378"/>
      <c r="H27" s="335" t="s">
        <v>35</v>
      </c>
      <c r="I27" s="335"/>
      <c r="J27" s="335"/>
      <c r="K27" s="335"/>
      <c r="L27" s="335"/>
      <c r="M27" s="335"/>
      <c r="N27" s="335" t="s">
        <v>36</v>
      </c>
      <c r="O27" s="335"/>
      <c r="P27" s="335"/>
      <c r="Q27" s="335"/>
      <c r="R27" s="335" t="s">
        <v>37</v>
      </c>
      <c r="S27" s="335"/>
      <c r="T27" s="335"/>
      <c r="U27" s="335"/>
      <c r="V27" s="335" t="s">
        <v>38</v>
      </c>
      <c r="W27" s="335"/>
      <c r="X27" s="335"/>
      <c r="Y27" s="335"/>
      <c r="Z27" s="335"/>
      <c r="AA27" s="335"/>
      <c r="AB27" s="335" t="s">
        <v>208</v>
      </c>
      <c r="AC27" s="335"/>
      <c r="AD27" s="335"/>
      <c r="AE27" s="335"/>
    </row>
    <row r="28" spans="1:35" ht="15.75" customHeight="1" x14ac:dyDescent="0.3">
      <c r="A28" s="372"/>
      <c r="B28" s="373"/>
      <c r="C28" s="379"/>
      <c r="D28" s="380"/>
      <c r="E28" s="380"/>
      <c r="F28" s="380"/>
      <c r="G28" s="381"/>
      <c r="H28" s="335" t="s">
        <v>39</v>
      </c>
      <c r="I28" s="335"/>
      <c r="J28" s="335"/>
      <c r="K28" s="335" t="s">
        <v>40</v>
      </c>
      <c r="L28" s="335"/>
      <c r="M28" s="335"/>
      <c r="N28" s="335" t="s">
        <v>39</v>
      </c>
      <c r="O28" s="335"/>
      <c r="P28" s="335" t="s">
        <v>40</v>
      </c>
      <c r="Q28" s="335"/>
      <c r="R28" s="335" t="s">
        <v>39</v>
      </c>
      <c r="S28" s="335"/>
      <c r="T28" s="335" t="s">
        <v>40</v>
      </c>
      <c r="U28" s="335"/>
      <c r="V28" s="335" t="s">
        <v>39</v>
      </c>
      <c r="W28" s="335"/>
      <c r="X28" s="335"/>
      <c r="Y28" s="335" t="s">
        <v>40</v>
      </c>
      <c r="Z28" s="335"/>
      <c r="AA28" s="335"/>
      <c r="AB28" s="396" t="s">
        <v>39</v>
      </c>
      <c r="AC28" s="397"/>
      <c r="AD28" s="396" t="s">
        <v>109</v>
      </c>
      <c r="AE28" s="397"/>
    </row>
    <row r="29" spans="1:35" ht="15.75" customHeight="1" x14ac:dyDescent="0.3">
      <c r="A29" s="372"/>
      <c r="B29" s="373"/>
      <c r="C29" s="382" t="s">
        <v>22</v>
      </c>
      <c r="D29" s="383"/>
      <c r="E29" s="383"/>
      <c r="F29" s="383"/>
      <c r="G29" s="384"/>
      <c r="H29" s="367">
        <f>'Пр. 2 к пп1'!G71</f>
        <v>4410420.8</v>
      </c>
      <c r="I29" s="369"/>
      <c r="J29" s="368"/>
      <c r="K29" s="367">
        <f>'Пр. 2 к пп1'!H71</f>
        <v>4341832.0999999996</v>
      </c>
      <c r="L29" s="369"/>
      <c r="M29" s="368"/>
      <c r="N29" s="367">
        <f>'Пр. 2 к пп1'!I71</f>
        <v>1816460</v>
      </c>
      <c r="O29" s="368"/>
      <c r="P29" s="367">
        <f>'Пр. 2 к пп1'!J71</f>
        <v>1816460</v>
      </c>
      <c r="Q29" s="368"/>
      <c r="R29" s="367">
        <f>'Пр. 2 к пп1'!K71</f>
        <v>0</v>
      </c>
      <c r="S29" s="368"/>
      <c r="T29" s="367">
        <f>'Пр. 2 к пп1'!L71</f>
        <v>0</v>
      </c>
      <c r="U29" s="368"/>
      <c r="V29" s="367">
        <f>'Пр. 2 к пп1'!M71</f>
        <v>1968582</v>
      </c>
      <c r="W29" s="369"/>
      <c r="X29" s="368"/>
      <c r="Y29" s="367">
        <f>'Пр. 2 к пп1'!N71</f>
        <v>1899993.3</v>
      </c>
      <c r="Z29" s="369"/>
      <c r="AA29" s="368"/>
      <c r="AB29" s="367">
        <f>'Пр. 2 к пп1'!O71</f>
        <v>625378.80000000005</v>
      </c>
      <c r="AC29" s="368"/>
      <c r="AD29" s="367">
        <f>'Пр. 2 к пп1'!P71</f>
        <v>625378.80000000005</v>
      </c>
      <c r="AE29" s="368"/>
    </row>
    <row r="30" spans="1:35" ht="15.75" customHeight="1" x14ac:dyDescent="0.3">
      <c r="A30" s="372"/>
      <c r="B30" s="373"/>
      <c r="C30" s="382" t="s">
        <v>23</v>
      </c>
      <c r="D30" s="383"/>
      <c r="E30" s="383"/>
      <c r="F30" s="383"/>
      <c r="G30" s="384"/>
      <c r="H30" s="367">
        <f>'Пр. 2 к пп1'!G72</f>
        <v>4376484.0999999996</v>
      </c>
      <c r="I30" s="369"/>
      <c r="J30" s="368"/>
      <c r="K30" s="367">
        <f>'Пр. 2 к пп1'!H72</f>
        <v>3688995.5</v>
      </c>
      <c r="L30" s="369"/>
      <c r="M30" s="368"/>
      <c r="N30" s="367">
        <f>'Пр. 2 к пп1'!I72</f>
        <v>1789103.2</v>
      </c>
      <c r="O30" s="368"/>
      <c r="P30" s="367">
        <f>'Пр. 2 к пп1'!J72</f>
        <v>1789103.2</v>
      </c>
      <c r="Q30" s="368"/>
      <c r="R30" s="367">
        <f>'Пр. 2 к пп1'!K72</f>
        <v>0</v>
      </c>
      <c r="S30" s="368"/>
      <c r="T30" s="367">
        <f>'Пр. 2 к пп1'!L72</f>
        <v>0</v>
      </c>
      <c r="U30" s="368"/>
      <c r="V30" s="367">
        <f>'Пр. 2 к пп1'!M72</f>
        <v>1962002.1</v>
      </c>
      <c r="W30" s="369"/>
      <c r="X30" s="368"/>
      <c r="Y30" s="367">
        <f>'Пр. 2 к пп1'!N72</f>
        <v>1899892.3</v>
      </c>
      <c r="Z30" s="369"/>
      <c r="AA30" s="368"/>
      <c r="AB30" s="367">
        <f>'Пр. 2 к пп1'!O72</f>
        <v>625378.80000000005</v>
      </c>
      <c r="AC30" s="368"/>
      <c r="AD30" s="367">
        <f>'Пр. 2 к пп1'!P72</f>
        <v>0</v>
      </c>
      <c r="AE30" s="368"/>
    </row>
    <row r="31" spans="1:35" ht="15.75" customHeight="1" x14ac:dyDescent="0.3">
      <c r="A31" s="372"/>
      <c r="B31" s="373"/>
      <c r="C31" s="382" t="s">
        <v>24</v>
      </c>
      <c r="D31" s="383"/>
      <c r="E31" s="383"/>
      <c r="F31" s="383"/>
      <c r="G31" s="384"/>
      <c r="H31" s="367">
        <f>'Пр. 2 к пп1'!G73</f>
        <v>4403752.8</v>
      </c>
      <c r="I31" s="369"/>
      <c r="J31" s="368"/>
      <c r="K31" s="367">
        <f>'Пр. 2 к пп1'!H73</f>
        <v>1784171.8</v>
      </c>
      <c r="L31" s="369"/>
      <c r="M31" s="368"/>
      <c r="N31" s="367">
        <f>'Пр. 2 к пп1'!I73</f>
        <v>1788868.1</v>
      </c>
      <c r="O31" s="368"/>
      <c r="P31" s="367">
        <f>'Пр. 2 к пп1'!J73</f>
        <v>1784171.8</v>
      </c>
      <c r="Q31" s="368"/>
      <c r="R31" s="367">
        <f>'Пр. 2 к пп1'!K73</f>
        <v>0</v>
      </c>
      <c r="S31" s="368"/>
      <c r="T31" s="367">
        <f>'Пр. 2 к пп1'!L73</f>
        <v>0</v>
      </c>
      <c r="U31" s="368"/>
      <c r="V31" s="367">
        <f>'Пр. 2 к пп1'!M73</f>
        <v>1989505.9000000001</v>
      </c>
      <c r="W31" s="369"/>
      <c r="X31" s="368"/>
      <c r="Y31" s="367">
        <f>'Пр. 2 к пп1'!N73</f>
        <v>0</v>
      </c>
      <c r="Z31" s="369"/>
      <c r="AA31" s="368"/>
      <c r="AB31" s="367">
        <f>'Пр. 2 к пп1'!O73</f>
        <v>625378.80000000005</v>
      </c>
      <c r="AC31" s="368"/>
      <c r="AD31" s="367">
        <f>'Пр. 2 к пп1'!P73</f>
        <v>0</v>
      </c>
      <c r="AE31" s="368"/>
    </row>
    <row r="32" spans="1:35" ht="15.75" customHeight="1" x14ac:dyDescent="0.3">
      <c r="A32" s="372"/>
      <c r="B32" s="373"/>
      <c r="C32" s="382" t="s">
        <v>25</v>
      </c>
      <c r="D32" s="383"/>
      <c r="E32" s="383"/>
      <c r="F32" s="383"/>
      <c r="G32" s="384"/>
      <c r="H32" s="367">
        <f>'Пр. 2 к пп1'!G74</f>
        <v>4291269.8</v>
      </c>
      <c r="I32" s="369"/>
      <c r="J32" s="368"/>
      <c r="K32" s="367">
        <f>'Пр. 2 к пп1'!H74</f>
        <v>1317448.3999999999</v>
      </c>
      <c r="L32" s="369"/>
      <c r="M32" s="368"/>
      <c r="N32" s="367">
        <f>'Пр. 2 к пп1'!I74</f>
        <v>1676385.1</v>
      </c>
      <c r="O32" s="368"/>
      <c r="P32" s="367">
        <f>'Пр. 2 к пп1'!J74</f>
        <v>1317448.3999999999</v>
      </c>
      <c r="Q32" s="368"/>
      <c r="R32" s="367">
        <f>'Пр. 2 к пп1'!K74</f>
        <v>0</v>
      </c>
      <c r="S32" s="368"/>
      <c r="T32" s="367">
        <f>'Пр. 2 к пп1'!L74</f>
        <v>0</v>
      </c>
      <c r="U32" s="368"/>
      <c r="V32" s="367">
        <f>'Пр. 2 к пп1'!M74</f>
        <v>1989505.9000000001</v>
      </c>
      <c r="W32" s="369"/>
      <c r="X32" s="368"/>
      <c r="Y32" s="367">
        <f>'Пр. 2 к пп1'!N74</f>
        <v>0</v>
      </c>
      <c r="Z32" s="369"/>
      <c r="AA32" s="368"/>
      <c r="AB32" s="367">
        <f>'Пр. 2 к пп1'!O74</f>
        <v>625378.80000000005</v>
      </c>
      <c r="AC32" s="368"/>
      <c r="AD32" s="367">
        <f>'Пр. 2 к пп1'!P74</f>
        <v>0</v>
      </c>
      <c r="AE32" s="368"/>
    </row>
    <row r="33" spans="1:31" ht="15.75" customHeight="1" x14ac:dyDescent="0.3">
      <c r="A33" s="372"/>
      <c r="B33" s="373"/>
      <c r="C33" s="382" t="s">
        <v>26</v>
      </c>
      <c r="D33" s="383"/>
      <c r="E33" s="383"/>
      <c r="F33" s="383"/>
      <c r="G33" s="384"/>
      <c r="H33" s="367">
        <f>'Пр. 2 к пп1'!G75</f>
        <v>4291269.8</v>
      </c>
      <c r="I33" s="369"/>
      <c r="J33" s="368"/>
      <c r="K33" s="367">
        <f>'Пр. 2 к пп1'!H75</f>
        <v>1316748.3999999999</v>
      </c>
      <c r="L33" s="369"/>
      <c r="M33" s="368"/>
      <c r="N33" s="367">
        <f>'Пр. 2 к пп1'!I75</f>
        <v>1676385.1</v>
      </c>
      <c r="O33" s="368"/>
      <c r="P33" s="367">
        <f>'Пр. 2 к пп1'!J75</f>
        <v>1316748.3999999999</v>
      </c>
      <c r="Q33" s="368"/>
      <c r="R33" s="367">
        <f>'Пр. 2 к пп1'!K75</f>
        <v>0</v>
      </c>
      <c r="S33" s="368"/>
      <c r="T33" s="367">
        <f>'Пр. 2 к пп1'!L75</f>
        <v>0</v>
      </c>
      <c r="U33" s="368"/>
      <c r="V33" s="367">
        <f>'Пр. 2 к пп1'!M75</f>
        <v>1989505.9000000001</v>
      </c>
      <c r="W33" s="369"/>
      <c r="X33" s="368"/>
      <c r="Y33" s="367">
        <f>'Пр. 2 к пп1'!N75</f>
        <v>0</v>
      </c>
      <c r="Z33" s="369"/>
      <c r="AA33" s="368"/>
      <c r="AB33" s="367">
        <f>'Пр. 2 к пп1'!O75</f>
        <v>625378.80000000005</v>
      </c>
      <c r="AC33" s="368"/>
      <c r="AD33" s="367">
        <f>'Пр. 2 к пп1'!P75</f>
        <v>0</v>
      </c>
      <c r="AE33" s="368"/>
    </row>
    <row r="34" spans="1:31" ht="15.75" customHeight="1" x14ac:dyDescent="0.3">
      <c r="A34" s="372"/>
      <c r="B34" s="373"/>
      <c r="C34" s="382" t="s">
        <v>41</v>
      </c>
      <c r="D34" s="383"/>
      <c r="E34" s="383"/>
      <c r="F34" s="383"/>
      <c r="G34" s="384"/>
      <c r="H34" s="367">
        <f>'Пр. 2 к пп1'!G76</f>
        <v>4291269.8</v>
      </c>
      <c r="I34" s="369"/>
      <c r="J34" s="368"/>
      <c r="K34" s="367">
        <f>'Пр. 2 к пп1'!H76</f>
        <v>0</v>
      </c>
      <c r="L34" s="369"/>
      <c r="M34" s="368"/>
      <c r="N34" s="367">
        <f>'Пр. 2 к пп1'!I76</f>
        <v>1676385.1</v>
      </c>
      <c r="O34" s="368"/>
      <c r="P34" s="367">
        <f>'Пр. 2 к пп1'!J76</f>
        <v>0</v>
      </c>
      <c r="Q34" s="368"/>
      <c r="R34" s="367">
        <f>'Пр. 2 к пп1'!K76</f>
        <v>0</v>
      </c>
      <c r="S34" s="368"/>
      <c r="T34" s="367">
        <f>'Пр. 2 к пп1'!L76</f>
        <v>0</v>
      </c>
      <c r="U34" s="368"/>
      <c r="V34" s="367">
        <f>'Пр. 2 к пп1'!M76</f>
        <v>1989505.9000000001</v>
      </c>
      <c r="W34" s="369"/>
      <c r="X34" s="368"/>
      <c r="Y34" s="367">
        <f>'Пр. 2 к пп1'!N76</f>
        <v>0</v>
      </c>
      <c r="Z34" s="369"/>
      <c r="AA34" s="368"/>
      <c r="AB34" s="367">
        <f>'Пр. 2 к пп1'!O76</f>
        <v>625378.80000000005</v>
      </c>
      <c r="AC34" s="368"/>
      <c r="AD34" s="367">
        <f>'Пр. 2 к пп1'!P76</f>
        <v>0</v>
      </c>
      <c r="AE34" s="368"/>
    </row>
    <row r="35" spans="1:31" ht="15.75" customHeight="1" x14ac:dyDescent="0.3">
      <c r="A35" s="372"/>
      <c r="B35" s="373"/>
      <c r="C35" s="382" t="s">
        <v>28</v>
      </c>
      <c r="D35" s="383"/>
      <c r="E35" s="383"/>
      <c r="F35" s="383"/>
      <c r="G35" s="384"/>
      <c r="H35" s="367">
        <f>'Пр. 2 к пп1'!G77</f>
        <v>4291269.8</v>
      </c>
      <c r="I35" s="369"/>
      <c r="J35" s="368"/>
      <c r="K35" s="367">
        <f>'Пр. 2 к пп1'!H77</f>
        <v>0</v>
      </c>
      <c r="L35" s="369"/>
      <c r="M35" s="368"/>
      <c r="N35" s="367">
        <f>'Пр. 2 к пп1'!I77</f>
        <v>1676385.1</v>
      </c>
      <c r="O35" s="368"/>
      <c r="P35" s="367">
        <f>'Пр. 2 к пп1'!J77</f>
        <v>0</v>
      </c>
      <c r="Q35" s="368"/>
      <c r="R35" s="367">
        <f>'Пр. 2 к пп1'!K77</f>
        <v>0</v>
      </c>
      <c r="S35" s="368"/>
      <c r="T35" s="367">
        <f>'Пр. 2 к пп1'!L77</f>
        <v>0</v>
      </c>
      <c r="U35" s="368"/>
      <c r="V35" s="367">
        <f>'Пр. 2 к пп1'!M77</f>
        <v>1989505.9000000001</v>
      </c>
      <c r="W35" s="369"/>
      <c r="X35" s="368"/>
      <c r="Y35" s="367">
        <f>'Пр. 2 к пп1'!N77</f>
        <v>0</v>
      </c>
      <c r="Z35" s="369"/>
      <c r="AA35" s="368"/>
      <c r="AB35" s="367">
        <f>'Пр. 2 к пп1'!O77</f>
        <v>625378.80000000005</v>
      </c>
      <c r="AC35" s="368"/>
      <c r="AD35" s="367">
        <f>'Пр. 2 к пп1'!P77</f>
        <v>0</v>
      </c>
      <c r="AE35" s="368"/>
    </row>
    <row r="36" spans="1:31" x14ac:dyDescent="0.3">
      <c r="A36" s="374"/>
      <c r="B36" s="375"/>
      <c r="C36" s="382" t="s">
        <v>42</v>
      </c>
      <c r="D36" s="383"/>
      <c r="E36" s="383"/>
      <c r="F36" s="383"/>
      <c r="G36" s="384"/>
      <c r="H36" s="367">
        <f>SUM(H29:J35)</f>
        <v>30355736.900000002</v>
      </c>
      <c r="I36" s="369"/>
      <c r="J36" s="368"/>
      <c r="K36" s="367">
        <f>SUM(K29:M35)</f>
        <v>12449196.200000001</v>
      </c>
      <c r="L36" s="369"/>
      <c r="M36" s="368"/>
      <c r="N36" s="367">
        <f>SUM(N29:O35)</f>
        <v>12099971.699999999</v>
      </c>
      <c r="O36" s="368"/>
      <c r="P36" s="367">
        <f t="shared" ref="P36" si="0">SUM(P29:Q35)</f>
        <v>8023931.8000000007</v>
      </c>
      <c r="Q36" s="368"/>
      <c r="R36" s="367">
        <f t="shared" ref="R36" si="1">SUM(R29:S35)</f>
        <v>0</v>
      </c>
      <c r="S36" s="368"/>
      <c r="T36" s="367">
        <f t="shared" ref="T36" si="2">SUM(T29:U35)</f>
        <v>0</v>
      </c>
      <c r="U36" s="368"/>
      <c r="V36" s="367">
        <f>SUM(V29:X35)</f>
        <v>13878113.600000001</v>
      </c>
      <c r="W36" s="369"/>
      <c r="X36" s="368"/>
      <c r="Y36" s="367">
        <f>SUM(Y29:AA35)</f>
        <v>3799885.6</v>
      </c>
      <c r="Z36" s="369"/>
      <c r="AA36" s="368"/>
      <c r="AB36" s="367">
        <f>SUM(AB29:AC35)</f>
        <v>4377651.5999999996</v>
      </c>
      <c r="AC36" s="368">
        <v>0</v>
      </c>
      <c r="AD36" s="367">
        <f>SUM(AD29:AE35)</f>
        <v>625378.80000000005</v>
      </c>
      <c r="AE36" s="368">
        <v>1</v>
      </c>
    </row>
    <row r="37" spans="1:31" ht="15.6" x14ac:dyDescent="0.3">
      <c r="A37" s="329" t="s">
        <v>148</v>
      </c>
      <c r="B37" s="343"/>
      <c r="C37" s="385" t="s">
        <v>149</v>
      </c>
      <c r="D37" s="385"/>
      <c r="E37" s="385"/>
      <c r="F37" s="385"/>
      <c r="G37" s="385"/>
      <c r="H37" s="385"/>
      <c r="I37" s="385"/>
      <c r="J37" s="385"/>
      <c r="K37" s="385"/>
      <c r="L37" s="385"/>
      <c r="M37" s="385"/>
      <c r="N37" s="385"/>
      <c r="O37" s="385"/>
      <c r="P37" s="385"/>
      <c r="Q37" s="385"/>
      <c r="R37" s="385"/>
      <c r="S37" s="385"/>
      <c r="T37" s="385"/>
      <c r="U37" s="385"/>
      <c r="V37" s="385"/>
      <c r="W37" s="385"/>
      <c r="X37" s="386"/>
      <c r="Y37" s="386"/>
      <c r="Z37" s="386"/>
      <c r="AA37" s="386"/>
      <c r="AB37" s="386"/>
      <c r="AC37" s="386"/>
      <c r="AD37" s="386"/>
      <c r="AE37" s="386"/>
    </row>
    <row r="38" spans="1:31" ht="66.75" customHeight="1" x14ac:dyDescent="0.3">
      <c r="A38" s="329" t="s">
        <v>741</v>
      </c>
      <c r="B38" s="343"/>
      <c r="C38" s="364" t="s">
        <v>207</v>
      </c>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6"/>
    </row>
    <row r="39" spans="1:31" ht="49.5" customHeight="1" x14ac:dyDescent="0.3">
      <c r="A39" s="358" t="s">
        <v>150</v>
      </c>
      <c r="B39" s="359"/>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row>
    <row r="40" spans="1:31" ht="31.5" customHeight="1" x14ac:dyDescent="0.3">
      <c r="A40" s="358" t="s">
        <v>151</v>
      </c>
      <c r="B40" s="359"/>
      <c r="C40" s="327" t="s">
        <v>7</v>
      </c>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row>
    <row r="41" spans="1:31" ht="51" customHeight="1" x14ac:dyDescent="0.3">
      <c r="A41" s="358" t="s">
        <v>152</v>
      </c>
      <c r="B41" s="359"/>
      <c r="C41" s="327" t="s">
        <v>7</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row>
    <row r="42" spans="1:31" ht="76.5" customHeight="1" x14ac:dyDescent="0.3">
      <c r="A42" s="334" t="s">
        <v>804</v>
      </c>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row>
    <row r="43" spans="1:31" ht="15.6" x14ac:dyDescent="0.3">
      <c r="A43" s="347" t="s">
        <v>153</v>
      </c>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row>
    <row r="44" spans="1:31" ht="264.75" customHeight="1" x14ac:dyDescent="0.3">
      <c r="A44" s="338" t="s">
        <v>685</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row>
    <row r="45" spans="1:31" ht="95.25" customHeight="1" x14ac:dyDescent="0.3">
      <c r="A45" s="338"/>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row>
    <row r="46" spans="1:31" ht="66.75" customHeight="1" x14ac:dyDescent="0.3">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row>
    <row r="47" spans="1:31" ht="66.75" customHeight="1" x14ac:dyDescent="0.3">
      <c r="A47" s="338"/>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row>
    <row r="48" spans="1:31" ht="409.5" customHeight="1" x14ac:dyDescent="0.3">
      <c r="A48" s="338"/>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row>
    <row r="49" spans="1:34" ht="142.5" customHeight="1" x14ac:dyDescent="0.3">
      <c r="A49" s="361" t="s">
        <v>626</v>
      </c>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47"/>
      <c r="AG49" s="47"/>
      <c r="AH49" s="47"/>
    </row>
    <row r="50" spans="1:34" ht="182.25" customHeight="1" x14ac:dyDescent="0.3">
      <c r="A50" s="338" t="s">
        <v>627</v>
      </c>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48"/>
      <c r="AG50" s="48"/>
      <c r="AH50" s="48"/>
    </row>
    <row r="51" spans="1:34" ht="55.5" customHeight="1" x14ac:dyDescent="0.3">
      <c r="A51" s="362" t="s">
        <v>678</v>
      </c>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49"/>
      <c r="AG51" s="49"/>
      <c r="AH51" s="49"/>
    </row>
    <row r="52" spans="1:34" ht="37.5" customHeight="1" x14ac:dyDescent="0.3">
      <c r="A52" s="192"/>
      <c r="B52" s="326" t="s">
        <v>679</v>
      </c>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193"/>
      <c r="AB52" s="193"/>
      <c r="AC52" s="193"/>
      <c r="AD52" s="193"/>
      <c r="AE52" s="193"/>
    </row>
    <row r="53" spans="1:34" ht="93.75" customHeight="1" x14ac:dyDescent="0.3">
      <c r="A53" s="192"/>
      <c r="B53" s="340" t="s">
        <v>619</v>
      </c>
      <c r="C53" s="329" t="s">
        <v>676</v>
      </c>
      <c r="D53" s="342"/>
      <c r="E53" s="343"/>
      <c r="F53" s="329" t="s">
        <v>677</v>
      </c>
      <c r="G53" s="342"/>
      <c r="H53" s="343"/>
      <c r="I53" s="329" t="s">
        <v>620</v>
      </c>
      <c r="J53" s="342"/>
      <c r="K53" s="343"/>
      <c r="L53" s="344" t="s">
        <v>621</v>
      </c>
      <c r="M53" s="345"/>
      <c r="N53" s="346"/>
      <c r="O53" s="344" t="s">
        <v>622</v>
      </c>
      <c r="P53" s="345"/>
      <c r="Q53" s="346"/>
      <c r="R53" s="344" t="s">
        <v>658</v>
      </c>
      <c r="S53" s="345"/>
      <c r="T53" s="346"/>
      <c r="U53" s="344" t="s">
        <v>623</v>
      </c>
      <c r="V53" s="345"/>
      <c r="W53" s="346"/>
      <c r="X53" s="306" t="s">
        <v>624</v>
      </c>
      <c r="Y53" s="306"/>
      <c r="Z53" s="306"/>
      <c r="AA53" s="193"/>
      <c r="AB53" s="193"/>
      <c r="AC53" s="193"/>
      <c r="AD53" s="193"/>
      <c r="AE53" s="193"/>
    </row>
    <row r="54" spans="1:34" ht="29.25" customHeight="1" x14ac:dyDescent="0.3">
      <c r="A54" s="192"/>
      <c r="B54" s="341"/>
      <c r="C54" s="194">
        <v>2020</v>
      </c>
      <c r="D54" s="194">
        <v>2021</v>
      </c>
      <c r="E54" s="194">
        <v>2022</v>
      </c>
      <c r="F54" s="194">
        <v>2020</v>
      </c>
      <c r="G54" s="194">
        <v>2021</v>
      </c>
      <c r="H54" s="194">
        <v>2022</v>
      </c>
      <c r="I54" s="194">
        <v>2020</v>
      </c>
      <c r="J54" s="194">
        <v>2021</v>
      </c>
      <c r="K54" s="194">
        <v>2022</v>
      </c>
      <c r="L54" s="194">
        <v>2020</v>
      </c>
      <c r="M54" s="194">
        <v>2021</v>
      </c>
      <c r="N54" s="194">
        <v>2022</v>
      </c>
      <c r="O54" s="194">
        <v>2020</v>
      </c>
      <c r="P54" s="194">
        <v>2021</v>
      </c>
      <c r="Q54" s="194">
        <v>2022</v>
      </c>
      <c r="R54" s="194">
        <v>2020</v>
      </c>
      <c r="S54" s="194">
        <v>2021</v>
      </c>
      <c r="T54" s="194">
        <v>2022</v>
      </c>
      <c r="U54" s="194">
        <v>2020</v>
      </c>
      <c r="V54" s="194">
        <v>2021</v>
      </c>
      <c r="W54" s="194">
        <v>2022</v>
      </c>
      <c r="X54" s="194">
        <v>2020</v>
      </c>
      <c r="Y54" s="194">
        <v>2021</v>
      </c>
      <c r="Z54" s="194">
        <v>2022</v>
      </c>
      <c r="AA54" s="193"/>
      <c r="AB54" s="193"/>
      <c r="AC54" s="193"/>
      <c r="AD54" s="193"/>
      <c r="AE54" s="193"/>
    </row>
    <row r="55" spans="1:34" ht="62.25" customHeight="1" x14ac:dyDescent="0.3">
      <c r="A55" s="192"/>
      <c r="B55" s="195" t="s">
        <v>516</v>
      </c>
      <c r="C55" s="194" t="s">
        <v>71</v>
      </c>
      <c r="D55" s="194" t="s">
        <v>71</v>
      </c>
      <c r="E55" s="194" t="s">
        <v>71</v>
      </c>
      <c r="F55" s="194" t="s">
        <v>71</v>
      </c>
      <c r="G55" s="194" t="s">
        <v>71</v>
      </c>
      <c r="H55" s="194" t="s">
        <v>71</v>
      </c>
      <c r="I55" s="194">
        <v>93098</v>
      </c>
      <c r="J55" s="194">
        <v>91867</v>
      </c>
      <c r="K55" s="194" t="s">
        <v>71</v>
      </c>
      <c r="L55" s="194" t="s">
        <v>71</v>
      </c>
      <c r="M55" s="194" t="s">
        <v>71</v>
      </c>
      <c r="N55" s="194" t="s">
        <v>71</v>
      </c>
      <c r="O55" s="194">
        <v>53129</v>
      </c>
      <c r="P55" s="194">
        <v>54976</v>
      </c>
      <c r="Q55" s="196">
        <v>56154</v>
      </c>
      <c r="R55" s="194" t="s">
        <v>71</v>
      </c>
      <c r="S55" s="194" t="s">
        <v>71</v>
      </c>
      <c r="T55" s="197" t="s">
        <v>71</v>
      </c>
      <c r="U55" s="176">
        <v>56193</v>
      </c>
      <c r="V55" s="176">
        <v>56405</v>
      </c>
      <c r="W55" s="176">
        <v>54439</v>
      </c>
      <c r="X55" s="194" t="s">
        <v>71</v>
      </c>
      <c r="Y55" s="194" t="s">
        <v>71</v>
      </c>
      <c r="Z55" s="194" t="s">
        <v>71</v>
      </c>
      <c r="AA55" s="193"/>
      <c r="AB55" s="193"/>
      <c r="AC55" s="193"/>
      <c r="AD55" s="193"/>
      <c r="AE55" s="193"/>
    </row>
    <row r="56" spans="1:34" ht="81.75" customHeight="1" x14ac:dyDescent="0.3">
      <c r="A56" s="192"/>
      <c r="B56" s="195" t="s">
        <v>625</v>
      </c>
      <c r="C56" s="146">
        <v>27</v>
      </c>
      <c r="D56" s="194" t="s">
        <v>71</v>
      </c>
      <c r="E56" s="194" t="s">
        <v>71</v>
      </c>
      <c r="F56" s="194" t="s">
        <v>71</v>
      </c>
      <c r="G56" s="194" t="s">
        <v>71</v>
      </c>
      <c r="H56" s="194" t="s">
        <v>71</v>
      </c>
      <c r="I56" s="198">
        <v>29.9</v>
      </c>
      <c r="J56" s="198">
        <v>48.1</v>
      </c>
      <c r="K56" s="194" t="s">
        <v>71</v>
      </c>
      <c r="L56" s="194" t="s">
        <v>71</v>
      </c>
      <c r="M56" s="194" t="s">
        <v>71</v>
      </c>
      <c r="N56" s="194" t="s">
        <v>71</v>
      </c>
      <c r="O56" s="194">
        <v>83.1</v>
      </c>
      <c r="P56" s="194" t="s">
        <v>71</v>
      </c>
      <c r="Q56" s="194" t="s">
        <v>71</v>
      </c>
      <c r="R56" s="194">
        <v>51.2</v>
      </c>
      <c r="S56" s="194">
        <v>51.3</v>
      </c>
      <c r="T56" s="197">
        <v>72</v>
      </c>
      <c r="U56" s="194" t="s">
        <v>71</v>
      </c>
      <c r="V56" s="194" t="s">
        <v>71</v>
      </c>
      <c r="W56" s="194" t="s">
        <v>71</v>
      </c>
      <c r="X56" s="194">
        <v>67</v>
      </c>
      <c r="Y56" s="194">
        <v>78</v>
      </c>
      <c r="Z56" s="194">
        <v>85</v>
      </c>
      <c r="AA56" s="193"/>
      <c r="AB56" s="193"/>
      <c r="AC56" s="193"/>
      <c r="AD56" s="193"/>
      <c r="AE56" s="193"/>
    </row>
    <row r="57" spans="1:34" ht="51" customHeight="1" x14ac:dyDescent="0.3">
      <c r="A57" s="192"/>
      <c r="B57" s="195" t="s">
        <v>615</v>
      </c>
      <c r="C57" s="194">
        <v>100</v>
      </c>
      <c r="D57" s="194" t="s">
        <v>71</v>
      </c>
      <c r="E57" s="194" t="s">
        <v>71</v>
      </c>
      <c r="F57" s="194">
        <v>100</v>
      </c>
      <c r="G57" s="194">
        <v>100</v>
      </c>
      <c r="H57" s="194">
        <v>100</v>
      </c>
      <c r="I57" s="198">
        <v>97.63</v>
      </c>
      <c r="J57" s="198">
        <v>98.4</v>
      </c>
      <c r="K57" s="194" t="s">
        <v>71</v>
      </c>
      <c r="L57" s="194">
        <v>100</v>
      </c>
      <c r="M57" s="194">
        <v>100</v>
      </c>
      <c r="N57" s="194">
        <v>100</v>
      </c>
      <c r="O57" s="194">
        <v>97.9</v>
      </c>
      <c r="P57" s="194" t="s">
        <v>71</v>
      </c>
      <c r="Q57" s="194" t="s">
        <v>71</v>
      </c>
      <c r="R57" s="194">
        <v>98</v>
      </c>
      <c r="S57" s="194" t="s">
        <v>71</v>
      </c>
      <c r="T57" s="194" t="s">
        <v>71</v>
      </c>
      <c r="U57" s="194" t="s">
        <v>71</v>
      </c>
      <c r="V57" s="194" t="s">
        <v>71</v>
      </c>
      <c r="W57" s="194" t="s">
        <v>71</v>
      </c>
      <c r="X57" s="194">
        <v>100</v>
      </c>
      <c r="Y57" s="194">
        <v>100</v>
      </c>
      <c r="Z57" s="194">
        <v>100</v>
      </c>
      <c r="AA57" s="193"/>
      <c r="AB57" s="193"/>
      <c r="AC57" s="193"/>
      <c r="AD57" s="193"/>
      <c r="AE57" s="193"/>
    </row>
    <row r="58" spans="1:34" ht="81.75" customHeight="1" x14ac:dyDescent="0.3">
      <c r="A58" s="192"/>
      <c r="B58" s="195" t="s">
        <v>700</v>
      </c>
      <c r="C58" s="146">
        <v>64</v>
      </c>
      <c r="D58" s="194" t="s">
        <v>71</v>
      </c>
      <c r="E58" s="194" t="s">
        <v>71</v>
      </c>
      <c r="F58" s="194">
        <v>87</v>
      </c>
      <c r="G58" s="194">
        <v>100</v>
      </c>
      <c r="H58" s="194">
        <v>100</v>
      </c>
      <c r="I58" s="198">
        <v>72.400000000000006</v>
      </c>
      <c r="J58" s="198">
        <v>76.7</v>
      </c>
      <c r="K58" s="194">
        <v>77.5</v>
      </c>
      <c r="L58" s="194">
        <v>81.8</v>
      </c>
      <c r="M58" s="194">
        <v>83.6</v>
      </c>
      <c r="N58" s="194">
        <v>85.3</v>
      </c>
      <c r="O58" s="194">
        <v>96.02</v>
      </c>
      <c r="P58" s="194" t="s">
        <v>71</v>
      </c>
      <c r="Q58" s="194" t="s">
        <v>71</v>
      </c>
      <c r="R58" s="194">
        <v>72.400000000000006</v>
      </c>
      <c r="S58" s="194" t="s">
        <v>71</v>
      </c>
      <c r="T58" s="194" t="s">
        <v>71</v>
      </c>
      <c r="U58" s="146">
        <v>68.650000000000006</v>
      </c>
      <c r="V58" s="146">
        <v>68.650000000000006</v>
      </c>
      <c r="W58" s="146">
        <v>68.650000000000006</v>
      </c>
      <c r="X58" s="194">
        <v>87</v>
      </c>
      <c r="Y58" s="194">
        <v>88</v>
      </c>
      <c r="Z58" s="194">
        <v>91</v>
      </c>
      <c r="AA58" s="193"/>
      <c r="AB58" s="193"/>
      <c r="AC58" s="193"/>
      <c r="AD58" s="193"/>
      <c r="AE58" s="193"/>
    </row>
    <row r="59" spans="1:34" ht="86.25" customHeight="1" x14ac:dyDescent="0.3">
      <c r="A59" s="192"/>
      <c r="B59" s="195" t="s">
        <v>701</v>
      </c>
      <c r="C59" s="146">
        <v>100</v>
      </c>
      <c r="D59" s="194" t="s">
        <v>71</v>
      </c>
      <c r="E59" s="194" t="s">
        <v>71</v>
      </c>
      <c r="F59" s="194" t="s">
        <v>71</v>
      </c>
      <c r="G59" s="194" t="s">
        <v>71</v>
      </c>
      <c r="H59" s="194" t="s">
        <v>71</v>
      </c>
      <c r="I59" s="194" t="s">
        <v>71</v>
      </c>
      <c r="J59" s="194" t="s">
        <v>71</v>
      </c>
      <c r="K59" s="194" t="s">
        <v>71</v>
      </c>
      <c r="L59" s="194" t="s">
        <v>71</v>
      </c>
      <c r="M59" s="194" t="s">
        <v>71</v>
      </c>
      <c r="N59" s="194" t="s">
        <v>71</v>
      </c>
      <c r="O59" s="194" t="s">
        <v>71</v>
      </c>
      <c r="P59" s="194" t="s">
        <v>71</v>
      </c>
      <c r="Q59" s="194" t="s">
        <v>71</v>
      </c>
      <c r="R59" s="194" t="s">
        <v>71</v>
      </c>
      <c r="S59" s="194" t="s">
        <v>71</v>
      </c>
      <c r="T59" s="194" t="s">
        <v>71</v>
      </c>
      <c r="U59" s="199" t="s">
        <v>71</v>
      </c>
      <c r="V59" s="199" t="s">
        <v>71</v>
      </c>
      <c r="W59" s="199" t="s">
        <v>71</v>
      </c>
      <c r="X59" s="194" t="s">
        <v>71</v>
      </c>
      <c r="Y59" s="194" t="s">
        <v>71</v>
      </c>
      <c r="Z59" s="194" t="s">
        <v>71</v>
      </c>
      <c r="AA59" s="200"/>
      <c r="AB59" s="193"/>
      <c r="AC59" s="193"/>
      <c r="AD59" s="193"/>
      <c r="AE59" s="193"/>
    </row>
    <row r="60" spans="1:34" ht="94.5" customHeight="1" x14ac:dyDescent="0.3">
      <c r="A60" s="192"/>
      <c r="B60" s="195" t="s">
        <v>424</v>
      </c>
      <c r="C60" s="194" t="s">
        <v>71</v>
      </c>
      <c r="D60" s="194" t="s">
        <v>71</v>
      </c>
      <c r="E60" s="194" t="s">
        <v>71</v>
      </c>
      <c r="F60" s="194" t="s">
        <v>71</v>
      </c>
      <c r="G60" s="194" t="s">
        <v>71</v>
      </c>
      <c r="H60" s="194" t="s">
        <v>71</v>
      </c>
      <c r="I60" s="194" t="s">
        <v>71</v>
      </c>
      <c r="J60" s="194" t="s">
        <v>71</v>
      </c>
      <c r="K60" s="194" t="s">
        <v>71</v>
      </c>
      <c r="L60" s="194" t="s">
        <v>71</v>
      </c>
      <c r="M60" s="194" t="s">
        <v>71</v>
      </c>
      <c r="N60" s="194" t="s">
        <v>71</v>
      </c>
      <c r="O60" s="194" t="s">
        <v>71</v>
      </c>
      <c r="P60" s="194" t="s">
        <v>71</v>
      </c>
      <c r="Q60" s="194" t="s">
        <v>71</v>
      </c>
      <c r="R60" s="194" t="s">
        <v>71</v>
      </c>
      <c r="S60" s="194" t="s">
        <v>71</v>
      </c>
      <c r="T60" s="194" t="s">
        <v>71</v>
      </c>
      <c r="U60" s="194" t="s">
        <v>71</v>
      </c>
      <c r="V60" s="194" t="s">
        <v>71</v>
      </c>
      <c r="W60" s="194" t="s">
        <v>71</v>
      </c>
      <c r="X60" s="194" t="s">
        <v>71</v>
      </c>
      <c r="Y60" s="194" t="s">
        <v>71</v>
      </c>
      <c r="Z60" s="194" t="s">
        <v>71</v>
      </c>
      <c r="AA60" s="200"/>
      <c r="AB60" s="193"/>
      <c r="AC60" s="193"/>
      <c r="AD60" s="193"/>
      <c r="AE60" s="193"/>
    </row>
    <row r="61" spans="1:34" ht="81" customHeight="1" x14ac:dyDescent="0.3">
      <c r="A61" s="192"/>
      <c r="B61" s="195" t="s">
        <v>421</v>
      </c>
      <c r="C61" s="194" t="s">
        <v>71</v>
      </c>
      <c r="D61" s="194" t="s">
        <v>71</v>
      </c>
      <c r="E61" s="194" t="s">
        <v>71</v>
      </c>
      <c r="F61" s="194" t="s">
        <v>71</v>
      </c>
      <c r="G61" s="194" t="s">
        <v>71</v>
      </c>
      <c r="H61" s="194" t="s">
        <v>71</v>
      </c>
      <c r="I61" s="194" t="s">
        <v>71</v>
      </c>
      <c r="J61" s="194" t="s">
        <v>71</v>
      </c>
      <c r="K61" s="194" t="s">
        <v>71</v>
      </c>
      <c r="L61" s="194" t="s">
        <v>71</v>
      </c>
      <c r="M61" s="194" t="s">
        <v>71</v>
      </c>
      <c r="N61" s="194" t="s">
        <v>71</v>
      </c>
      <c r="O61" s="194" t="s">
        <v>71</v>
      </c>
      <c r="P61" s="194" t="s">
        <v>71</v>
      </c>
      <c r="Q61" s="194" t="s">
        <v>71</v>
      </c>
      <c r="R61" s="194" t="s">
        <v>71</v>
      </c>
      <c r="S61" s="194" t="s">
        <v>71</v>
      </c>
      <c r="T61" s="194" t="s">
        <v>71</v>
      </c>
      <c r="U61" s="194" t="s">
        <v>71</v>
      </c>
      <c r="V61" s="194" t="s">
        <v>71</v>
      </c>
      <c r="W61" s="194" t="s">
        <v>71</v>
      </c>
      <c r="X61" s="194" t="s">
        <v>71</v>
      </c>
      <c r="Y61" s="194" t="s">
        <v>71</v>
      </c>
      <c r="Z61" s="194" t="s">
        <v>71</v>
      </c>
      <c r="AA61" s="200"/>
      <c r="AB61" s="193"/>
      <c r="AC61" s="193"/>
      <c r="AD61" s="193"/>
      <c r="AE61" s="193"/>
    </row>
    <row r="62" spans="1:34" s="142" customFormat="1" ht="87.75" customHeight="1" x14ac:dyDescent="0.3">
      <c r="A62" s="192"/>
      <c r="B62" s="195" t="s">
        <v>732</v>
      </c>
      <c r="C62" s="194" t="s">
        <v>71</v>
      </c>
      <c r="D62" s="194" t="s">
        <v>71</v>
      </c>
      <c r="E62" s="194" t="s">
        <v>71</v>
      </c>
      <c r="F62" s="194" t="s">
        <v>71</v>
      </c>
      <c r="G62" s="194" t="s">
        <v>71</v>
      </c>
      <c r="H62" s="194" t="s">
        <v>71</v>
      </c>
      <c r="I62" s="194" t="s">
        <v>71</v>
      </c>
      <c r="J62" s="194" t="s">
        <v>71</v>
      </c>
      <c r="K62" s="194" t="s">
        <v>71</v>
      </c>
      <c r="L62" s="194" t="s">
        <v>71</v>
      </c>
      <c r="M62" s="194" t="s">
        <v>71</v>
      </c>
      <c r="N62" s="194" t="s">
        <v>71</v>
      </c>
      <c r="O62" s="194" t="s">
        <v>71</v>
      </c>
      <c r="P62" s="194" t="s">
        <v>71</v>
      </c>
      <c r="Q62" s="194" t="s">
        <v>71</v>
      </c>
      <c r="R62" s="194" t="s">
        <v>71</v>
      </c>
      <c r="S62" s="194" t="s">
        <v>71</v>
      </c>
      <c r="T62" s="194" t="s">
        <v>71</v>
      </c>
      <c r="U62" s="194" t="s">
        <v>71</v>
      </c>
      <c r="V62" s="194" t="s">
        <v>71</v>
      </c>
      <c r="W62" s="194" t="s">
        <v>71</v>
      </c>
      <c r="X62" s="194" t="s">
        <v>71</v>
      </c>
      <c r="Y62" s="194" t="s">
        <v>71</v>
      </c>
      <c r="Z62" s="194" t="s">
        <v>71</v>
      </c>
      <c r="AA62" s="200"/>
      <c r="AB62" s="193"/>
      <c r="AC62" s="193"/>
      <c r="AD62" s="193"/>
      <c r="AE62" s="193"/>
    </row>
    <row r="63" spans="1:34" s="142" customFormat="1" ht="90" customHeight="1" x14ac:dyDescent="0.3">
      <c r="A63" s="192"/>
      <c r="B63" s="195" t="s">
        <v>733</v>
      </c>
      <c r="C63" s="194" t="s">
        <v>71</v>
      </c>
      <c r="D63" s="194" t="s">
        <v>71</v>
      </c>
      <c r="E63" s="194" t="s">
        <v>71</v>
      </c>
      <c r="F63" s="194" t="s">
        <v>71</v>
      </c>
      <c r="G63" s="194" t="s">
        <v>71</v>
      </c>
      <c r="H63" s="194" t="s">
        <v>71</v>
      </c>
      <c r="I63" s="194" t="s">
        <v>71</v>
      </c>
      <c r="J63" s="194" t="s">
        <v>71</v>
      </c>
      <c r="K63" s="194" t="s">
        <v>71</v>
      </c>
      <c r="L63" s="194" t="s">
        <v>71</v>
      </c>
      <c r="M63" s="194" t="s">
        <v>71</v>
      </c>
      <c r="N63" s="194" t="s">
        <v>71</v>
      </c>
      <c r="O63" s="194" t="s">
        <v>71</v>
      </c>
      <c r="P63" s="194" t="s">
        <v>71</v>
      </c>
      <c r="Q63" s="194" t="s">
        <v>71</v>
      </c>
      <c r="R63" s="194" t="s">
        <v>71</v>
      </c>
      <c r="S63" s="194" t="s">
        <v>71</v>
      </c>
      <c r="T63" s="194" t="s">
        <v>71</v>
      </c>
      <c r="U63" s="194" t="s">
        <v>71</v>
      </c>
      <c r="V63" s="194" t="s">
        <v>71</v>
      </c>
      <c r="W63" s="194" t="s">
        <v>71</v>
      </c>
      <c r="X63" s="194" t="s">
        <v>71</v>
      </c>
      <c r="Y63" s="194" t="s">
        <v>71</v>
      </c>
      <c r="Z63" s="194" t="s">
        <v>71</v>
      </c>
      <c r="AA63" s="200"/>
      <c r="AB63" s="193"/>
      <c r="AC63" s="193"/>
      <c r="AD63" s="193"/>
      <c r="AE63" s="193"/>
    </row>
    <row r="64" spans="1:34" ht="75" customHeight="1" x14ac:dyDescent="0.3">
      <c r="A64" s="192"/>
      <c r="B64" s="195" t="s">
        <v>618</v>
      </c>
      <c r="C64" s="194" t="s">
        <v>71</v>
      </c>
      <c r="D64" s="194" t="s">
        <v>71</v>
      </c>
      <c r="E64" s="194" t="s">
        <v>71</v>
      </c>
      <c r="F64" s="194" t="s">
        <v>71</v>
      </c>
      <c r="G64" s="194" t="s">
        <v>71</v>
      </c>
      <c r="H64" s="194" t="s">
        <v>71</v>
      </c>
      <c r="I64" s="194" t="s">
        <v>71</v>
      </c>
      <c r="J64" s="194" t="s">
        <v>71</v>
      </c>
      <c r="K64" s="194" t="s">
        <v>71</v>
      </c>
      <c r="L64" s="194" t="s">
        <v>71</v>
      </c>
      <c r="M64" s="194" t="s">
        <v>71</v>
      </c>
      <c r="N64" s="194" t="s">
        <v>71</v>
      </c>
      <c r="O64" s="194" t="s">
        <v>71</v>
      </c>
      <c r="P64" s="194" t="s">
        <v>71</v>
      </c>
      <c r="Q64" s="194" t="s">
        <v>71</v>
      </c>
      <c r="R64" s="194" t="s">
        <v>71</v>
      </c>
      <c r="S64" s="194" t="s">
        <v>71</v>
      </c>
      <c r="T64" s="194" t="s">
        <v>71</v>
      </c>
      <c r="U64" s="194" t="s">
        <v>71</v>
      </c>
      <c r="V64" s="194" t="s">
        <v>71</v>
      </c>
      <c r="W64" s="194" t="s">
        <v>71</v>
      </c>
      <c r="X64" s="194" t="s">
        <v>71</v>
      </c>
      <c r="Y64" s="194" t="s">
        <v>71</v>
      </c>
      <c r="Z64" s="194" t="s">
        <v>71</v>
      </c>
      <c r="AA64" s="200"/>
      <c r="AB64" s="193"/>
      <c r="AC64" s="193"/>
      <c r="AD64" s="193"/>
      <c r="AE64" s="193"/>
    </row>
    <row r="65" spans="1:31" ht="72" customHeight="1" x14ac:dyDescent="0.3">
      <c r="A65" s="192"/>
      <c r="B65" s="195" t="s">
        <v>365</v>
      </c>
      <c r="C65" s="194" t="s">
        <v>71</v>
      </c>
      <c r="D65" s="194" t="s">
        <v>71</v>
      </c>
      <c r="E65" s="194" t="s">
        <v>71</v>
      </c>
      <c r="F65" s="194" t="s">
        <v>71</v>
      </c>
      <c r="G65" s="194" t="s">
        <v>71</v>
      </c>
      <c r="H65" s="194" t="s">
        <v>71</v>
      </c>
      <c r="I65" s="194" t="s">
        <v>71</v>
      </c>
      <c r="J65" s="194" t="s">
        <v>71</v>
      </c>
      <c r="K65" s="194" t="s">
        <v>71</v>
      </c>
      <c r="L65" s="194" t="s">
        <v>71</v>
      </c>
      <c r="M65" s="194" t="s">
        <v>71</v>
      </c>
      <c r="N65" s="194" t="s">
        <v>71</v>
      </c>
      <c r="O65" s="194" t="s">
        <v>71</v>
      </c>
      <c r="P65" s="194" t="s">
        <v>71</v>
      </c>
      <c r="Q65" s="194" t="s">
        <v>71</v>
      </c>
      <c r="R65" s="194" t="s">
        <v>71</v>
      </c>
      <c r="S65" s="194" t="s">
        <v>71</v>
      </c>
      <c r="T65" s="194" t="s">
        <v>71</v>
      </c>
      <c r="U65" s="194">
        <v>100</v>
      </c>
      <c r="V65" s="194">
        <v>100</v>
      </c>
      <c r="W65" s="194">
        <v>100</v>
      </c>
      <c r="X65" s="194" t="s">
        <v>71</v>
      </c>
      <c r="Y65" s="194" t="s">
        <v>71</v>
      </c>
      <c r="Z65" s="194" t="s">
        <v>71</v>
      </c>
      <c r="AA65" s="200"/>
      <c r="AB65" s="193"/>
      <c r="AC65" s="193"/>
      <c r="AD65" s="193"/>
      <c r="AE65" s="193"/>
    </row>
    <row r="66" spans="1:31" ht="84" customHeight="1" x14ac:dyDescent="0.3">
      <c r="A66" s="192"/>
      <c r="B66" s="195" t="s">
        <v>492</v>
      </c>
      <c r="C66" s="194" t="s">
        <v>71</v>
      </c>
      <c r="D66" s="194" t="s">
        <v>71</v>
      </c>
      <c r="E66" s="194" t="s">
        <v>71</v>
      </c>
      <c r="F66" s="194" t="s">
        <v>71</v>
      </c>
      <c r="G66" s="194" t="s">
        <v>71</v>
      </c>
      <c r="H66" s="194" t="s">
        <v>71</v>
      </c>
      <c r="I66" s="194" t="s">
        <v>71</v>
      </c>
      <c r="J66" s="194" t="s">
        <v>71</v>
      </c>
      <c r="K66" s="194" t="s">
        <v>71</v>
      </c>
      <c r="L66" s="194" t="s">
        <v>71</v>
      </c>
      <c r="M66" s="194" t="s">
        <v>71</v>
      </c>
      <c r="N66" s="194" t="s">
        <v>71</v>
      </c>
      <c r="O66" s="194" t="s">
        <v>71</v>
      </c>
      <c r="P66" s="194" t="s">
        <v>71</v>
      </c>
      <c r="Q66" s="194" t="s">
        <v>71</v>
      </c>
      <c r="R66" s="194" t="s">
        <v>71</v>
      </c>
      <c r="S66" s="194" t="s">
        <v>71</v>
      </c>
      <c r="T66" s="194" t="s">
        <v>71</v>
      </c>
      <c r="U66" s="194" t="s">
        <v>71</v>
      </c>
      <c r="V66" s="194" t="s">
        <v>71</v>
      </c>
      <c r="W66" s="194" t="s">
        <v>71</v>
      </c>
      <c r="X66" s="194" t="s">
        <v>71</v>
      </c>
      <c r="Y66" s="194" t="s">
        <v>71</v>
      </c>
      <c r="Z66" s="194" t="s">
        <v>71</v>
      </c>
      <c r="AA66" s="200"/>
      <c r="AB66" s="193"/>
      <c r="AC66" s="193"/>
      <c r="AD66" s="193"/>
      <c r="AE66" s="193"/>
    </row>
    <row r="67" spans="1:31" ht="170.25" customHeight="1" x14ac:dyDescent="0.3">
      <c r="A67" s="192"/>
      <c r="B67" s="195" t="s">
        <v>703</v>
      </c>
      <c r="C67" s="194" t="s">
        <v>71</v>
      </c>
      <c r="D67" s="194" t="s">
        <v>71</v>
      </c>
      <c r="E67" s="194" t="s">
        <v>71</v>
      </c>
      <c r="F67" s="194" t="s">
        <v>71</v>
      </c>
      <c r="G67" s="194" t="s">
        <v>71</v>
      </c>
      <c r="H67" s="194" t="s">
        <v>71</v>
      </c>
      <c r="I67" s="194" t="s">
        <v>71</v>
      </c>
      <c r="J67" s="194" t="s">
        <v>71</v>
      </c>
      <c r="K67" s="194" t="s">
        <v>71</v>
      </c>
      <c r="L67" s="194" t="s">
        <v>71</v>
      </c>
      <c r="M67" s="194" t="s">
        <v>71</v>
      </c>
      <c r="N67" s="194" t="s">
        <v>71</v>
      </c>
      <c r="O67" s="194" t="s">
        <v>71</v>
      </c>
      <c r="P67" s="194" t="s">
        <v>71</v>
      </c>
      <c r="Q67" s="194" t="s">
        <v>71</v>
      </c>
      <c r="R67" s="194" t="s">
        <v>71</v>
      </c>
      <c r="S67" s="194" t="s">
        <v>71</v>
      </c>
      <c r="T67" s="194" t="s">
        <v>71</v>
      </c>
      <c r="U67" s="194">
        <v>100</v>
      </c>
      <c r="V67" s="194">
        <v>100</v>
      </c>
      <c r="W67" s="194">
        <v>100</v>
      </c>
      <c r="X67" s="194" t="s">
        <v>71</v>
      </c>
      <c r="Y67" s="194" t="s">
        <v>71</v>
      </c>
      <c r="Z67" s="194" t="s">
        <v>71</v>
      </c>
      <c r="AA67" s="200"/>
      <c r="AB67" s="193"/>
      <c r="AC67" s="193"/>
      <c r="AD67" s="193"/>
      <c r="AE67" s="193"/>
    </row>
    <row r="68" spans="1:31" ht="79.5" customHeight="1" x14ac:dyDescent="0.3">
      <c r="A68" s="192"/>
      <c r="B68" s="195" t="s">
        <v>702</v>
      </c>
      <c r="C68" s="194" t="s">
        <v>71</v>
      </c>
      <c r="D68" s="194" t="s">
        <v>71</v>
      </c>
      <c r="E68" s="194" t="s">
        <v>71</v>
      </c>
      <c r="F68" s="194" t="s">
        <v>71</v>
      </c>
      <c r="G68" s="194" t="s">
        <v>71</v>
      </c>
      <c r="H68" s="194" t="s">
        <v>71</v>
      </c>
      <c r="I68" s="194" t="s">
        <v>71</v>
      </c>
      <c r="J68" s="194" t="s">
        <v>71</v>
      </c>
      <c r="K68" s="194" t="s">
        <v>71</v>
      </c>
      <c r="L68" s="194" t="s">
        <v>71</v>
      </c>
      <c r="M68" s="194" t="s">
        <v>71</v>
      </c>
      <c r="N68" s="194" t="s">
        <v>71</v>
      </c>
      <c r="O68" s="194" t="s">
        <v>71</v>
      </c>
      <c r="P68" s="194" t="s">
        <v>71</v>
      </c>
      <c r="Q68" s="194" t="s">
        <v>71</v>
      </c>
      <c r="R68" s="194" t="s">
        <v>71</v>
      </c>
      <c r="S68" s="194" t="s">
        <v>71</v>
      </c>
      <c r="T68" s="194" t="s">
        <v>71</v>
      </c>
      <c r="U68" s="194" t="s">
        <v>71</v>
      </c>
      <c r="V68" s="194" t="s">
        <v>71</v>
      </c>
      <c r="W68" s="194" t="s">
        <v>71</v>
      </c>
      <c r="X68" s="194" t="s">
        <v>71</v>
      </c>
      <c r="Y68" s="194" t="s">
        <v>71</v>
      </c>
      <c r="Z68" s="194" t="s">
        <v>71</v>
      </c>
      <c r="AA68" s="200"/>
      <c r="AB68" s="193"/>
      <c r="AC68" s="193"/>
      <c r="AD68" s="193"/>
      <c r="AE68" s="193"/>
    </row>
    <row r="69" spans="1:31" ht="11.25" customHeight="1" x14ac:dyDescent="0.3">
      <c r="A69" s="143"/>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row>
    <row r="70" spans="1:31" ht="15.75" customHeight="1" x14ac:dyDescent="0.3">
      <c r="A70" s="347" t="s">
        <v>154</v>
      </c>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row>
    <row r="71" spans="1:31" ht="15.6" x14ac:dyDescent="0.3">
      <c r="A71" s="348" t="s">
        <v>614</v>
      </c>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row>
    <row r="72" spans="1:31" ht="16.5" customHeight="1" x14ac:dyDescent="0.3">
      <c r="A72" s="347" t="s">
        <v>155</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row>
    <row r="73" spans="1:31" ht="232.5" customHeight="1" x14ac:dyDescent="0.3">
      <c r="A73" s="339" t="s">
        <v>628</v>
      </c>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row>
    <row r="74" spans="1:31" ht="285.75" customHeight="1" x14ac:dyDescent="0.3">
      <c r="A74" s="338" t="s">
        <v>819</v>
      </c>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row>
    <row r="75" spans="1:31" ht="15.6" x14ac:dyDescent="0.3">
      <c r="A75" s="14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row>
    <row r="76" spans="1:31" ht="15.75" customHeight="1" x14ac:dyDescent="0.3">
      <c r="A76" s="337" t="s">
        <v>247</v>
      </c>
      <c r="B76" s="337"/>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row>
    <row r="77" spans="1:31" ht="33" customHeight="1" x14ac:dyDescent="0.3">
      <c r="A77" s="326" t="s">
        <v>157</v>
      </c>
      <c r="B77" s="326" t="s">
        <v>158</v>
      </c>
      <c r="C77" s="326"/>
      <c r="D77" s="326" t="s">
        <v>159</v>
      </c>
      <c r="E77" s="350"/>
      <c r="F77" s="350"/>
      <c r="G77" s="350"/>
      <c r="H77" s="350"/>
      <c r="I77" s="350"/>
      <c r="J77" s="350"/>
      <c r="K77" s="350"/>
      <c r="L77" s="326" t="s">
        <v>160</v>
      </c>
      <c r="M77" s="351"/>
      <c r="N77" s="351"/>
      <c r="O77" s="351"/>
      <c r="P77" s="351"/>
      <c r="Q77" s="351"/>
      <c r="R77" s="351"/>
      <c r="S77" s="326" t="s">
        <v>161</v>
      </c>
      <c r="T77" s="326"/>
      <c r="U77" s="326"/>
      <c r="V77" s="326"/>
      <c r="W77" s="326"/>
      <c r="X77" s="350"/>
      <c r="Y77" s="350"/>
      <c r="Z77" s="220"/>
      <c r="AA77" s="170"/>
      <c r="AB77" s="170"/>
      <c r="AC77" s="170"/>
      <c r="AD77" s="170"/>
      <c r="AE77" s="170"/>
    </row>
    <row r="78" spans="1:31" ht="62.25" customHeight="1" x14ac:dyDescent="0.3">
      <c r="A78" s="326"/>
      <c r="B78" s="326"/>
      <c r="C78" s="326"/>
      <c r="D78" s="161" t="s">
        <v>162</v>
      </c>
      <c r="E78" s="222" t="s">
        <v>22</v>
      </c>
      <c r="F78" s="222" t="s">
        <v>23</v>
      </c>
      <c r="G78" s="222" t="s">
        <v>24</v>
      </c>
      <c r="H78" s="222" t="s">
        <v>25</v>
      </c>
      <c r="I78" s="222" t="s">
        <v>26</v>
      </c>
      <c r="J78" s="222" t="s">
        <v>41</v>
      </c>
      <c r="K78" s="222" t="s">
        <v>28</v>
      </c>
      <c r="L78" s="222" t="s">
        <v>22</v>
      </c>
      <c r="M78" s="222" t="s">
        <v>23</v>
      </c>
      <c r="N78" s="222" t="s">
        <v>24</v>
      </c>
      <c r="O78" s="222" t="s">
        <v>25</v>
      </c>
      <c r="P78" s="222" t="s">
        <v>26</v>
      </c>
      <c r="Q78" s="222" t="s">
        <v>41</v>
      </c>
      <c r="R78" s="222" t="s">
        <v>28</v>
      </c>
      <c r="S78" s="222" t="s">
        <v>22</v>
      </c>
      <c r="T78" s="222" t="s">
        <v>23</v>
      </c>
      <c r="U78" s="222" t="s">
        <v>24</v>
      </c>
      <c r="V78" s="222" t="s">
        <v>25</v>
      </c>
      <c r="W78" s="222" t="s">
        <v>26</v>
      </c>
      <c r="X78" s="222" t="s">
        <v>41</v>
      </c>
      <c r="Y78" s="222" t="s">
        <v>28</v>
      </c>
      <c r="Z78" s="223"/>
      <c r="AA78" s="223"/>
      <c r="AB78" s="223"/>
      <c r="AC78" s="223"/>
      <c r="AD78" s="223"/>
      <c r="AE78" s="223"/>
    </row>
    <row r="79" spans="1:31" ht="15.6" x14ac:dyDescent="0.3">
      <c r="A79" s="258">
        <v>1</v>
      </c>
      <c r="B79" s="327" t="s">
        <v>659</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220"/>
      <c r="AA79" s="220"/>
      <c r="AB79" s="220"/>
      <c r="AC79" s="220"/>
      <c r="AD79" s="220"/>
      <c r="AE79" s="220"/>
    </row>
    <row r="80" spans="1:31" ht="110.25" customHeight="1" x14ac:dyDescent="0.3">
      <c r="A80" s="353" t="s">
        <v>83</v>
      </c>
      <c r="B80" s="349" t="s">
        <v>163</v>
      </c>
      <c r="C80" s="349"/>
      <c r="D80" s="161" t="s">
        <v>164</v>
      </c>
      <c r="E80" s="162">
        <f>'Пр. 1 к пп1'!G13</f>
        <v>25000</v>
      </c>
      <c r="F80" s="162">
        <f>'Пр. 1 к пп1'!I13</f>
        <v>25000</v>
      </c>
      <c r="G80" s="162">
        <f>'Пр. 1 к пп1'!K13</f>
        <v>25000</v>
      </c>
      <c r="H80" s="162">
        <f>'Пр. 1 к пп1'!M13</f>
        <v>28595</v>
      </c>
      <c r="I80" s="162">
        <f>'Пр. 1 к пп1'!O13</f>
        <v>28595</v>
      </c>
      <c r="J80" s="162">
        <f>'Пр. 1 к пп1'!Q13</f>
        <v>28595</v>
      </c>
      <c r="K80" s="162">
        <f>'Пр. 1 к пп1'!S13</f>
        <v>28595</v>
      </c>
      <c r="L80" s="163">
        <f>S80/E80</f>
        <v>160.66960399999999</v>
      </c>
      <c r="M80" s="163">
        <f t="shared" ref="M80:R82" si="3">T80/F80</f>
        <v>159.90165999999999</v>
      </c>
      <c r="N80" s="163">
        <f t="shared" si="3"/>
        <v>161.001812</v>
      </c>
      <c r="O80" s="163">
        <f t="shared" si="3"/>
        <v>136.82679839132715</v>
      </c>
      <c r="P80" s="163">
        <f t="shared" si="3"/>
        <v>136.82679839132715</v>
      </c>
      <c r="Q80" s="163">
        <f t="shared" si="3"/>
        <v>136.82679839132715</v>
      </c>
      <c r="R80" s="163">
        <f t="shared" si="3"/>
        <v>136.82679839132715</v>
      </c>
      <c r="S80" s="225">
        <f>'Пр. 2 к пп1'!G22</f>
        <v>4016740.1</v>
      </c>
      <c r="T80" s="225">
        <f>'Пр. 2 к пп1'!G23</f>
        <v>3997541.5</v>
      </c>
      <c r="U80" s="225">
        <f>'Пр. 2 к пп1'!G24</f>
        <v>4025045.3</v>
      </c>
      <c r="V80" s="225">
        <f>'Пр. 2 к пп1'!G25</f>
        <v>3912562.3</v>
      </c>
      <c r="W80" s="225">
        <f>'Пр. 2 к пп1'!G26</f>
        <v>3912562.3</v>
      </c>
      <c r="X80" s="225">
        <f>'Пр. 2 к пп1'!G27</f>
        <v>3912562.3</v>
      </c>
      <c r="Y80" s="225">
        <f>'Пр. 2 к пп1'!G28</f>
        <v>3912562.3</v>
      </c>
      <c r="Z80" s="226"/>
      <c r="AA80" s="278"/>
      <c r="AB80" s="278"/>
      <c r="AC80" s="278"/>
      <c r="AD80" s="278"/>
      <c r="AE80" s="278"/>
    </row>
    <row r="81" spans="1:34" s="154" customFormat="1" ht="66.75" customHeight="1" x14ac:dyDescent="0.3">
      <c r="A81" s="354"/>
      <c r="B81" s="349" t="s">
        <v>794</v>
      </c>
      <c r="C81" s="349"/>
      <c r="D81" s="161" t="s">
        <v>164</v>
      </c>
      <c r="E81" s="162">
        <v>25000</v>
      </c>
      <c r="F81" s="162">
        <v>25000</v>
      </c>
      <c r="G81" s="162">
        <v>25000</v>
      </c>
      <c r="H81" s="162">
        <v>28595</v>
      </c>
      <c r="I81" s="162">
        <v>28595</v>
      </c>
      <c r="J81" s="162">
        <v>28595</v>
      </c>
      <c r="K81" s="162">
        <v>28595</v>
      </c>
      <c r="L81" s="279">
        <f>S81/E81</f>
        <v>19.570239999999998</v>
      </c>
      <c r="M81" s="279">
        <f t="shared" si="3"/>
        <v>19.570239999999998</v>
      </c>
      <c r="N81" s="279">
        <f t="shared" si="3"/>
        <v>19.570239999999998</v>
      </c>
      <c r="O81" s="279">
        <f t="shared" si="3"/>
        <v>17.10984437838783</v>
      </c>
      <c r="P81" s="279">
        <f t="shared" si="3"/>
        <v>17.10984437838783</v>
      </c>
      <c r="Q81" s="279">
        <f t="shared" si="3"/>
        <v>17.10984437838783</v>
      </c>
      <c r="R81" s="279">
        <f t="shared" si="3"/>
        <v>17.10984437838783</v>
      </c>
      <c r="S81" s="225">
        <f>'Пр. 2 к пп1'!O22</f>
        <v>489256</v>
      </c>
      <c r="T81" s="225">
        <f>'Пр. 2 к пп1'!O23</f>
        <v>489256</v>
      </c>
      <c r="U81" s="225">
        <f>'Пр. 2 к пп1'!O24</f>
        <v>489256</v>
      </c>
      <c r="V81" s="225">
        <f>'Пр. 2 к пп1'!O25</f>
        <v>489256</v>
      </c>
      <c r="W81" s="225">
        <f>'Пр. 2 к пп1'!O26</f>
        <v>489256</v>
      </c>
      <c r="X81" s="225">
        <f>'Пр. 2 к пп1'!O27</f>
        <v>489256</v>
      </c>
      <c r="Y81" s="225">
        <f>'Пр. 2 к пп1'!O28</f>
        <v>489256</v>
      </c>
      <c r="Z81" s="226"/>
      <c r="AA81" s="278"/>
      <c r="AB81" s="278"/>
      <c r="AC81" s="278"/>
      <c r="AD81" s="278"/>
      <c r="AE81" s="278"/>
    </row>
    <row r="82" spans="1:34" ht="153.75" customHeight="1" x14ac:dyDescent="0.3">
      <c r="A82" s="258" t="s">
        <v>85</v>
      </c>
      <c r="B82" s="349" t="s">
        <v>518</v>
      </c>
      <c r="C82" s="349"/>
      <c r="D82" s="161" t="s">
        <v>165</v>
      </c>
      <c r="E82" s="162">
        <v>41</v>
      </c>
      <c r="F82" s="162">
        <v>41</v>
      </c>
      <c r="G82" s="162">
        <v>41</v>
      </c>
      <c r="H82" s="162">
        <v>41</v>
      </c>
      <c r="I82" s="162">
        <v>41</v>
      </c>
      <c r="J82" s="162">
        <v>41</v>
      </c>
      <c r="K82" s="162">
        <v>41</v>
      </c>
      <c r="L82" s="163">
        <f t="shared" ref="L82:L83" si="4">S82/E82</f>
        <v>295.73170731707319</v>
      </c>
      <c r="M82" s="163">
        <f t="shared" ref="M82:M85" si="5">T82/F82</f>
        <v>295.73170731707319</v>
      </c>
      <c r="N82" s="163">
        <f t="shared" si="3"/>
        <v>295.73170731707319</v>
      </c>
      <c r="O82" s="163">
        <f t="shared" si="3"/>
        <v>295.73170731707319</v>
      </c>
      <c r="P82" s="163">
        <f t="shared" si="3"/>
        <v>295.73170731707319</v>
      </c>
      <c r="Q82" s="163">
        <f t="shared" si="3"/>
        <v>295.73170731707319</v>
      </c>
      <c r="R82" s="163">
        <f t="shared" si="3"/>
        <v>295.73170731707319</v>
      </c>
      <c r="S82" s="225">
        <v>12125</v>
      </c>
      <c r="T82" s="225">
        <v>12125</v>
      </c>
      <c r="U82" s="225">
        <v>12125</v>
      </c>
      <c r="V82" s="225">
        <v>12125</v>
      </c>
      <c r="W82" s="225">
        <v>12125</v>
      </c>
      <c r="X82" s="225">
        <v>12125</v>
      </c>
      <c r="Y82" s="225">
        <v>12125</v>
      </c>
      <c r="Z82" s="280"/>
      <c r="AA82" s="280"/>
      <c r="AB82" s="280"/>
      <c r="AC82" s="280"/>
      <c r="AD82" s="278"/>
      <c r="AE82" s="278"/>
    </row>
    <row r="83" spans="1:34" ht="219" customHeight="1" x14ac:dyDescent="0.3">
      <c r="A83" s="258" t="s">
        <v>87</v>
      </c>
      <c r="B83" s="349" t="s">
        <v>486</v>
      </c>
      <c r="C83" s="349"/>
      <c r="D83" s="161" t="s">
        <v>166</v>
      </c>
      <c r="E83" s="162">
        <v>4</v>
      </c>
      <c r="F83" s="162">
        <v>4</v>
      </c>
      <c r="G83" s="162">
        <v>4</v>
      </c>
      <c r="H83" s="162">
        <v>4</v>
      </c>
      <c r="I83" s="162">
        <v>4</v>
      </c>
      <c r="J83" s="162">
        <v>4</v>
      </c>
      <c r="K83" s="162">
        <v>4</v>
      </c>
      <c r="L83" s="163">
        <f t="shared" si="4"/>
        <v>220.95</v>
      </c>
      <c r="M83" s="163">
        <f t="shared" si="5"/>
        <v>220.95</v>
      </c>
      <c r="N83" s="163">
        <f t="shared" ref="N83:N85" si="6">U83/G83</f>
        <v>220.95</v>
      </c>
      <c r="O83" s="163">
        <f t="shared" ref="O83:O85" si="7">V83/H83</f>
        <v>220.95</v>
      </c>
      <c r="P83" s="163">
        <f t="shared" ref="P83:P85" si="8">W83/I83</f>
        <v>220.95</v>
      </c>
      <c r="Q83" s="163">
        <f t="shared" ref="Q83:Q85" si="9">X83/J83</f>
        <v>220.95</v>
      </c>
      <c r="R83" s="163">
        <f t="shared" ref="R83:R85" si="10">Y83/K83</f>
        <v>220.95</v>
      </c>
      <c r="S83" s="225">
        <v>883.8</v>
      </c>
      <c r="T83" s="225">
        <v>883.8</v>
      </c>
      <c r="U83" s="225">
        <v>883.8</v>
      </c>
      <c r="V83" s="225">
        <v>883.8</v>
      </c>
      <c r="W83" s="225">
        <v>883.8</v>
      </c>
      <c r="X83" s="225">
        <v>883.8</v>
      </c>
      <c r="Y83" s="225">
        <v>883.8</v>
      </c>
      <c r="Z83" s="280"/>
      <c r="AA83" s="280"/>
      <c r="AB83" s="280"/>
      <c r="AC83" s="280"/>
      <c r="AD83" s="278"/>
      <c r="AE83" s="278"/>
    </row>
    <row r="84" spans="1:34" s="142" customFormat="1" ht="125.25" customHeight="1" x14ac:dyDescent="0.3">
      <c r="A84" s="258" t="s">
        <v>90</v>
      </c>
      <c r="B84" s="358" t="s">
        <v>193</v>
      </c>
      <c r="C84" s="359"/>
      <c r="D84" s="161" t="s">
        <v>734</v>
      </c>
      <c r="E84" s="162">
        <f>'Пр. 1 к пп1'!G20</f>
        <v>3951</v>
      </c>
      <c r="F84" s="162">
        <f>'Пр. 1 к пп1'!I20</f>
        <v>3951</v>
      </c>
      <c r="G84" s="162">
        <f>'Пр. 1 к пп1'!K20</f>
        <v>3951</v>
      </c>
      <c r="H84" s="162">
        <f>'Пр. 1 к пп1'!M20</f>
        <v>3951</v>
      </c>
      <c r="I84" s="162">
        <f>'Пр. 1 к пп1'!O20</f>
        <v>3951</v>
      </c>
      <c r="J84" s="162">
        <f>'Пр. 1 к пп1'!Q20</f>
        <v>3951</v>
      </c>
      <c r="K84" s="162">
        <f>'Пр. 1 к пп1'!S20</f>
        <v>3951</v>
      </c>
      <c r="L84" s="163">
        <f>S84/E84</f>
        <v>47.006529992406982</v>
      </c>
      <c r="M84" s="163">
        <f t="shared" si="5"/>
        <v>47.006529992406982</v>
      </c>
      <c r="N84" s="163">
        <f t="shared" si="6"/>
        <v>47.006529992406982</v>
      </c>
      <c r="O84" s="163">
        <f t="shared" si="7"/>
        <v>47.006529992406982</v>
      </c>
      <c r="P84" s="163">
        <f t="shared" si="8"/>
        <v>47.006529992406982</v>
      </c>
      <c r="Q84" s="163">
        <f t="shared" si="9"/>
        <v>47.006529992406982</v>
      </c>
      <c r="R84" s="163">
        <f t="shared" si="10"/>
        <v>47.006529992406982</v>
      </c>
      <c r="S84" s="225">
        <f>'Пр. 2 к пп1'!G30</f>
        <v>185722.8</v>
      </c>
      <c r="T84" s="225">
        <f>'Пр. 2 к пп1'!G31</f>
        <v>185722.8</v>
      </c>
      <c r="U84" s="225">
        <f>'Пр. 2 к пп1'!G32</f>
        <v>185722.8</v>
      </c>
      <c r="V84" s="225">
        <f>'Пр. 2 к пп1'!G33</f>
        <v>185722.8</v>
      </c>
      <c r="W84" s="225">
        <f>'Пр. 2 к пп1'!G34</f>
        <v>185722.8</v>
      </c>
      <c r="X84" s="225">
        <f>'Пр. 2 к пп1'!G35</f>
        <v>185722.8</v>
      </c>
      <c r="Y84" s="225">
        <f>'Пр. 2 к пп1'!G36</f>
        <v>185722.8</v>
      </c>
      <c r="Z84" s="280"/>
      <c r="AA84" s="280"/>
      <c r="AB84" s="280"/>
      <c r="AC84" s="280"/>
      <c r="AD84" s="278"/>
      <c r="AE84" s="278"/>
    </row>
    <row r="85" spans="1:34" s="142" customFormat="1" ht="117" customHeight="1" x14ac:dyDescent="0.3">
      <c r="A85" s="258" t="s">
        <v>95</v>
      </c>
      <c r="B85" s="358" t="s">
        <v>735</v>
      </c>
      <c r="C85" s="359"/>
      <c r="D85" s="161" t="s">
        <v>734</v>
      </c>
      <c r="E85" s="162">
        <f>'Пр. 1 к пп1'!G21</f>
        <v>282</v>
      </c>
      <c r="F85" s="162">
        <f>'Пр. 1 к пп1'!I21</f>
        <v>282</v>
      </c>
      <c r="G85" s="162">
        <f>'Пр. 1 к пп1'!K21</f>
        <v>282</v>
      </c>
      <c r="H85" s="162">
        <f>'Пр. 1 к пп1'!M21</f>
        <v>282</v>
      </c>
      <c r="I85" s="162">
        <f>'Пр. 1 к пп1'!O21</f>
        <v>282</v>
      </c>
      <c r="J85" s="162">
        <f>'Пр. 1 к пп1'!Q21</f>
        <v>282</v>
      </c>
      <c r="K85" s="162">
        <f>'Пр. 1 к пп1'!S21</f>
        <v>282</v>
      </c>
      <c r="L85" s="163">
        <f>S85/E85</f>
        <v>54.143617021276597</v>
      </c>
      <c r="M85" s="163">
        <f t="shared" si="5"/>
        <v>54.143617021276597</v>
      </c>
      <c r="N85" s="163">
        <f t="shared" si="6"/>
        <v>54.143617021276597</v>
      </c>
      <c r="O85" s="163">
        <f t="shared" si="7"/>
        <v>54.143617021276597</v>
      </c>
      <c r="P85" s="163">
        <f t="shared" si="8"/>
        <v>54.143617021276597</v>
      </c>
      <c r="Q85" s="163">
        <f t="shared" si="9"/>
        <v>54.143617021276597</v>
      </c>
      <c r="R85" s="163">
        <f t="shared" si="10"/>
        <v>54.143617021276597</v>
      </c>
      <c r="S85" s="225">
        <f>'Пр. 2 к пп1'!G38</f>
        <v>15268.5</v>
      </c>
      <c r="T85" s="225">
        <f>'Пр. 2 к пп1'!G39</f>
        <v>15268.5</v>
      </c>
      <c r="U85" s="225">
        <f>'Пр. 2 к пп1'!G40</f>
        <v>15268.5</v>
      </c>
      <c r="V85" s="225">
        <f>'Пр. 2 к пп1'!G41</f>
        <v>15268.5</v>
      </c>
      <c r="W85" s="225">
        <f>'Пр. 2 к пп1'!G42</f>
        <v>15268.5</v>
      </c>
      <c r="X85" s="225">
        <f>'Пр. 2 к пп1'!G43</f>
        <v>15268.5</v>
      </c>
      <c r="Y85" s="225">
        <f>'Пр. 2 к пп1'!G44</f>
        <v>15268.5</v>
      </c>
      <c r="Z85" s="280"/>
      <c r="AA85" s="280"/>
      <c r="AB85" s="280"/>
      <c r="AC85" s="280"/>
      <c r="AD85" s="278"/>
      <c r="AE85" s="278"/>
    </row>
    <row r="86" spans="1:34" ht="32.25" customHeight="1" x14ac:dyDescent="0.3">
      <c r="A86" s="258">
        <v>2</v>
      </c>
      <c r="B86" s="327" t="s">
        <v>590</v>
      </c>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220"/>
      <c r="AA86" s="220"/>
      <c r="AB86" s="220"/>
      <c r="AC86" s="220"/>
      <c r="AD86" s="220"/>
      <c r="AE86" s="220"/>
    </row>
    <row r="87" spans="1:34" ht="75" customHeight="1" x14ac:dyDescent="0.3">
      <c r="A87" s="353" t="s">
        <v>167</v>
      </c>
      <c r="B87" s="349" t="s">
        <v>168</v>
      </c>
      <c r="C87" s="349"/>
      <c r="D87" s="161" t="s">
        <v>166</v>
      </c>
      <c r="E87" s="162" t="str">
        <f>'Пр. 1 к пп1'!G23</f>
        <v>не менее 20</v>
      </c>
      <c r="F87" s="162" t="str">
        <f>'Пр. 1 к пп1'!I23</f>
        <v>не менее 20</v>
      </c>
      <c r="G87" s="162" t="str">
        <f>'Пр. 1 к пп1'!K23</f>
        <v>не менее 20</v>
      </c>
      <c r="H87" s="162" t="str">
        <f>'Пр. 1 к пп1'!M23</f>
        <v>не менее 20</v>
      </c>
      <c r="I87" s="162" t="str">
        <f>'Пр. 1 к пп1'!O23</f>
        <v>не менее 20</v>
      </c>
      <c r="J87" s="162" t="str">
        <f>'Пр. 1 к пп1'!Q23</f>
        <v>не менее 20</v>
      </c>
      <c r="K87" s="162" t="str">
        <f>'Пр. 1 к пп1'!S23</f>
        <v>не менее 20</v>
      </c>
      <c r="L87" s="163">
        <f>S87/20</f>
        <v>9634.4699999999993</v>
      </c>
      <c r="M87" s="163">
        <f t="shared" ref="M87:R89" si="11">T87/20</f>
        <v>8897.5649999999987</v>
      </c>
      <c r="N87" s="163">
        <f t="shared" si="11"/>
        <v>8885.81</v>
      </c>
      <c r="O87" s="163">
        <f t="shared" si="11"/>
        <v>8885.81</v>
      </c>
      <c r="P87" s="163">
        <f t="shared" si="11"/>
        <v>8885.81</v>
      </c>
      <c r="Q87" s="163">
        <f t="shared" si="11"/>
        <v>8885.81</v>
      </c>
      <c r="R87" s="163">
        <f t="shared" si="11"/>
        <v>8885.81</v>
      </c>
      <c r="S87" s="225">
        <f>'Пр. 2 к пп1'!G55</f>
        <v>192689.4</v>
      </c>
      <c r="T87" s="225">
        <f>'Пр. 2 к пп1'!G56</f>
        <v>177951.3</v>
      </c>
      <c r="U87" s="225">
        <f>'Пр. 2 к пп1'!G57</f>
        <v>177716.19999999998</v>
      </c>
      <c r="V87" s="225">
        <f>'Пр. 2 к пп1'!G58</f>
        <v>177716.19999999998</v>
      </c>
      <c r="W87" s="225">
        <f>'Пр. 2 к пп1'!G59</f>
        <v>177716.19999999998</v>
      </c>
      <c r="X87" s="225">
        <f>'Пр. 2 к пп1'!G60</f>
        <v>177716.19999999998</v>
      </c>
      <c r="Y87" s="225">
        <f>'Пр. 2 к пп1'!G61</f>
        <v>177716.19999999998</v>
      </c>
      <c r="Z87" s="226"/>
      <c r="AA87" s="278"/>
      <c r="AB87" s="278"/>
      <c r="AC87" s="278"/>
      <c r="AD87" s="278"/>
      <c r="AE87" s="278"/>
    </row>
    <row r="88" spans="1:34" s="154" customFormat="1" ht="75" customHeight="1" x14ac:dyDescent="0.3">
      <c r="A88" s="354"/>
      <c r="B88" s="349" t="s">
        <v>795</v>
      </c>
      <c r="C88" s="349"/>
      <c r="D88" s="161" t="s">
        <v>166</v>
      </c>
      <c r="E88" s="162">
        <v>59</v>
      </c>
      <c r="F88" s="162">
        <v>59</v>
      </c>
      <c r="G88" s="162">
        <v>59</v>
      </c>
      <c r="H88" s="162">
        <v>59</v>
      </c>
      <c r="I88" s="162">
        <v>59</v>
      </c>
      <c r="J88" s="162">
        <v>59</v>
      </c>
      <c r="K88" s="162">
        <v>59</v>
      </c>
      <c r="L88" s="163">
        <f>S88/E88</f>
        <v>2307.1661016949151</v>
      </c>
      <c r="M88" s="163">
        <f t="shared" ref="M88:R88" si="12">T88/F88</f>
        <v>2307.1661016949151</v>
      </c>
      <c r="N88" s="163">
        <f t="shared" si="12"/>
        <v>2307.1661016949151</v>
      </c>
      <c r="O88" s="163">
        <f t="shared" si="12"/>
        <v>2307.1661016949151</v>
      </c>
      <c r="P88" s="163">
        <f t="shared" si="12"/>
        <v>2307.1661016949151</v>
      </c>
      <c r="Q88" s="163">
        <f t="shared" si="12"/>
        <v>2307.1661016949151</v>
      </c>
      <c r="R88" s="163">
        <f t="shared" si="12"/>
        <v>2307.1661016949151</v>
      </c>
      <c r="S88" s="225">
        <f>'Пр. 2 к пп1'!O55</f>
        <v>136122.79999999999</v>
      </c>
      <c r="T88" s="225">
        <f>'Пр. 2 к пп1'!O56</f>
        <v>136122.79999999999</v>
      </c>
      <c r="U88" s="225">
        <f>'Пр. 2 к пп1'!O57</f>
        <v>136122.79999999999</v>
      </c>
      <c r="V88" s="225">
        <f>'Пр. 2 к пп1'!O58</f>
        <v>136122.79999999999</v>
      </c>
      <c r="W88" s="225">
        <f>'Пр. 2 к пп1'!O59</f>
        <v>136122.79999999999</v>
      </c>
      <c r="X88" s="225">
        <f>'Пр. 2 к пп1'!O60</f>
        <v>136122.79999999999</v>
      </c>
      <c r="Y88" s="225">
        <f>'Пр. 2 к пп1'!O61</f>
        <v>136122.79999999999</v>
      </c>
      <c r="Z88" s="226"/>
      <c r="AA88" s="278"/>
      <c r="AB88" s="278"/>
      <c r="AC88" s="278"/>
      <c r="AD88" s="278"/>
      <c r="AE88" s="278"/>
    </row>
    <row r="89" spans="1:34" ht="114.75" customHeight="1" x14ac:dyDescent="0.3">
      <c r="A89" s="258" t="s">
        <v>169</v>
      </c>
      <c r="B89" s="349" t="s">
        <v>171</v>
      </c>
      <c r="C89" s="349"/>
      <c r="D89" s="161" t="s">
        <v>166</v>
      </c>
      <c r="E89" s="162" t="str">
        <f>'Пр. 1 к пп1'!G24</f>
        <v>не менее 20</v>
      </c>
      <c r="F89" s="162" t="str">
        <f>'Пр. 1 к пп1'!I24</f>
        <v>не менее 20</v>
      </c>
      <c r="G89" s="162" t="str">
        <f>'Пр. 1 к пп1'!K24</f>
        <v>не менее 20</v>
      </c>
      <c r="H89" s="162" t="str">
        <f>'Пр. 1 к пп1'!M24</f>
        <v>не менее 20</v>
      </c>
      <c r="I89" s="162" t="str">
        <f>'Пр. 1 к пп1'!O24</f>
        <v>не менее 20</v>
      </c>
      <c r="J89" s="162" t="str">
        <f>'Пр. 1 к пп1'!Q24</f>
        <v>не менее 20</v>
      </c>
      <c r="K89" s="162" t="str">
        <f>'Пр. 1 к пп1'!S24</f>
        <v>не менее 20</v>
      </c>
      <c r="L89" s="163">
        <f>S89/20</f>
        <v>389.11</v>
      </c>
      <c r="M89" s="163">
        <f t="shared" si="11"/>
        <v>367.5</v>
      </c>
      <c r="N89" s="163">
        <f t="shared" si="11"/>
        <v>389.11</v>
      </c>
      <c r="O89" s="163">
        <f t="shared" si="11"/>
        <v>355.745</v>
      </c>
      <c r="P89" s="163">
        <f t="shared" si="11"/>
        <v>355.745</v>
      </c>
      <c r="Q89" s="163">
        <f t="shared" si="11"/>
        <v>355.745</v>
      </c>
      <c r="R89" s="163">
        <f t="shared" si="11"/>
        <v>355.745</v>
      </c>
      <c r="S89" s="225">
        <v>7782.2</v>
      </c>
      <c r="T89" s="225">
        <v>7350</v>
      </c>
      <c r="U89" s="225">
        <v>7782.2</v>
      </c>
      <c r="V89" s="225">
        <v>7114.9</v>
      </c>
      <c r="W89" s="225">
        <v>7114.9</v>
      </c>
      <c r="X89" s="225">
        <v>7114.9</v>
      </c>
      <c r="Y89" s="225">
        <v>7114.9</v>
      </c>
      <c r="Z89" s="226"/>
      <c r="AA89" s="278"/>
      <c r="AB89" s="278"/>
      <c r="AC89" s="278"/>
      <c r="AD89" s="278"/>
      <c r="AE89" s="278"/>
    </row>
    <row r="90" spans="1:34" ht="114.75" customHeight="1" x14ac:dyDescent="0.3">
      <c r="A90" s="258" t="s">
        <v>170</v>
      </c>
      <c r="B90" s="358" t="s">
        <v>521</v>
      </c>
      <c r="C90" s="359"/>
      <c r="D90" s="161" t="s">
        <v>164</v>
      </c>
      <c r="E90" s="162" t="str">
        <f>'Пр. 1 к пп1'!G25</f>
        <v>не менее 1200</v>
      </c>
      <c r="F90" s="162" t="str">
        <f>'Пр. 1 к пп1'!I25</f>
        <v>не менее 1200</v>
      </c>
      <c r="G90" s="162" t="str">
        <f>'Пр. 1 к пп1'!K25</f>
        <v>не менее 1200</v>
      </c>
      <c r="H90" s="162" t="str">
        <f>'Пр. 1 к пп1'!M25</f>
        <v>не менее 1200</v>
      </c>
      <c r="I90" s="162" t="str">
        <f>'Пр. 1 к пп1'!O25</f>
        <v>не менее 1200</v>
      </c>
      <c r="J90" s="162" t="str">
        <f>'Пр. 1 к пп1'!Q25</f>
        <v>не менее 1200</v>
      </c>
      <c r="K90" s="162" t="str">
        <f>'Пр. 1 к пп1'!S25</f>
        <v>не менее 1200</v>
      </c>
      <c r="L90" s="163">
        <f>S90/1200</f>
        <v>19.619</v>
      </c>
      <c r="M90" s="163">
        <f t="shared" ref="M90:R90" si="13">T90/1200</f>
        <v>19.534833333333331</v>
      </c>
      <c r="N90" s="163">
        <f t="shared" si="13"/>
        <v>19.534833333333331</v>
      </c>
      <c r="O90" s="163">
        <f t="shared" si="13"/>
        <v>19.534833333333331</v>
      </c>
      <c r="P90" s="163">
        <f t="shared" si="13"/>
        <v>19.534833333333331</v>
      </c>
      <c r="Q90" s="163">
        <f t="shared" si="13"/>
        <v>19.534833333333331</v>
      </c>
      <c r="R90" s="163">
        <f t="shared" si="13"/>
        <v>19.534833333333331</v>
      </c>
      <c r="S90" s="225">
        <v>23542.799999999999</v>
      </c>
      <c r="T90" s="225">
        <v>23441.8</v>
      </c>
      <c r="U90" s="225">
        <v>23441.8</v>
      </c>
      <c r="V90" s="225">
        <v>23441.8</v>
      </c>
      <c r="W90" s="225">
        <v>23441.8</v>
      </c>
      <c r="X90" s="225">
        <v>23441.8</v>
      </c>
      <c r="Y90" s="225">
        <v>23441.8</v>
      </c>
      <c r="Z90" s="226"/>
      <c r="AA90" s="278"/>
      <c r="AB90" s="278"/>
      <c r="AC90" s="278"/>
      <c r="AD90" s="278"/>
      <c r="AE90" s="278"/>
    </row>
    <row r="91" spans="1:34" ht="66.75" customHeight="1" x14ac:dyDescent="0.3">
      <c r="A91" s="258" t="s">
        <v>172</v>
      </c>
      <c r="B91" s="349" t="s">
        <v>174</v>
      </c>
      <c r="C91" s="349"/>
      <c r="D91" s="161" t="s">
        <v>166</v>
      </c>
      <c r="E91" s="162">
        <f>'Пр. 1 к пп1'!G26</f>
        <v>2</v>
      </c>
      <c r="F91" s="162">
        <f>'Пр. 1 к пп1'!I26</f>
        <v>0</v>
      </c>
      <c r="G91" s="162">
        <f>'Пр. 1 к пп1'!K26</f>
        <v>0</v>
      </c>
      <c r="H91" s="162">
        <f>'Пр. 1 к пп1'!M26</f>
        <v>0</v>
      </c>
      <c r="I91" s="162">
        <f>'Пр. 1 к пп1'!O26</f>
        <v>0</v>
      </c>
      <c r="J91" s="162">
        <f>'Пр. 1 к пп1'!Q26</f>
        <v>0</v>
      </c>
      <c r="K91" s="162">
        <f>'Пр. 1 к пп1'!S26</f>
        <v>0</v>
      </c>
      <c r="L91" s="162">
        <f>S91/E91</f>
        <v>2000</v>
      </c>
      <c r="M91" s="162">
        <v>0</v>
      </c>
      <c r="N91" s="162">
        <v>0</v>
      </c>
      <c r="O91" s="162">
        <v>0</v>
      </c>
      <c r="P91" s="162">
        <v>0</v>
      </c>
      <c r="Q91" s="162">
        <v>0</v>
      </c>
      <c r="R91" s="162">
        <v>0</v>
      </c>
      <c r="S91" s="225">
        <v>4000</v>
      </c>
      <c r="T91" s="225">
        <v>0</v>
      </c>
      <c r="U91" s="225">
        <v>0</v>
      </c>
      <c r="V91" s="225">
        <v>0</v>
      </c>
      <c r="W91" s="225">
        <v>0</v>
      </c>
      <c r="X91" s="225">
        <v>0</v>
      </c>
      <c r="Y91" s="225">
        <v>0</v>
      </c>
      <c r="Z91" s="356"/>
      <c r="AA91" s="357"/>
      <c r="AB91" s="357"/>
      <c r="AC91" s="357"/>
      <c r="AD91" s="278"/>
      <c r="AE91" s="278"/>
    </row>
    <row r="92" spans="1:34" ht="69" customHeight="1" x14ac:dyDescent="0.3">
      <c r="A92" s="360" t="s">
        <v>660</v>
      </c>
      <c r="B92" s="360"/>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57"/>
      <c r="AG92" s="57"/>
      <c r="AH92" s="57"/>
    </row>
    <row r="93" spans="1:34" ht="314.25" customHeight="1" x14ac:dyDescent="0.3">
      <c r="A93" s="360"/>
      <c r="B93" s="360"/>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row>
    <row r="94" spans="1:34" ht="15.6" x14ac:dyDescent="0.3">
      <c r="A94" s="347" t="s">
        <v>176</v>
      </c>
      <c r="B94" s="347"/>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row>
    <row r="95" spans="1:34" ht="359.25" customHeight="1" x14ac:dyDescent="0.3">
      <c r="A95" s="355" t="s">
        <v>820</v>
      </c>
      <c r="B95" s="355"/>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row>
  </sheetData>
  <mergeCells count="332">
    <mergeCell ref="AB29:AC29"/>
    <mergeCell ref="AD29:AE29"/>
    <mergeCell ref="V33:X33"/>
    <mergeCell ref="AD18:AE18"/>
    <mergeCell ref="C33:G33"/>
    <mergeCell ref="H33:J33"/>
    <mergeCell ref="V20:W20"/>
    <mergeCell ref="X20:Y20"/>
    <mergeCell ref="Z20:AA20"/>
    <mergeCell ref="AB20:AC20"/>
    <mergeCell ref="T18:U18"/>
    <mergeCell ref="V18:W18"/>
    <mergeCell ref="X18:Y18"/>
    <mergeCell ref="Z18:AA18"/>
    <mergeCell ref="AB18:AC18"/>
    <mergeCell ref="T20:U20"/>
    <mergeCell ref="P33:Q33"/>
    <mergeCell ref="R33:S33"/>
    <mergeCell ref="P30:Q30"/>
    <mergeCell ref="R30:S30"/>
    <mergeCell ref="AD19:AE19"/>
    <mergeCell ref="N31:O31"/>
    <mergeCell ref="AD20:AE20"/>
    <mergeCell ref="AB28:AC28"/>
    <mergeCell ref="AB35:AC35"/>
    <mergeCell ref="AD32:AE32"/>
    <mergeCell ref="AD30:AE30"/>
    <mergeCell ref="AD31:AE31"/>
    <mergeCell ref="AB32:AC32"/>
    <mergeCell ref="Y31:AA31"/>
    <mergeCell ref="AB31:AC31"/>
    <mergeCell ref="V30:X30"/>
    <mergeCell ref="Y30:AA30"/>
    <mergeCell ref="AD35:AE35"/>
    <mergeCell ref="AD28:AE28"/>
    <mergeCell ref="X24:Y24"/>
    <mergeCell ref="Z24:AA24"/>
    <mergeCell ref="AB26:AC26"/>
    <mergeCell ref="AD26:AE26"/>
    <mergeCell ref="X26:Y26"/>
    <mergeCell ref="Z26:AA26"/>
    <mergeCell ref="V29:X29"/>
    <mergeCell ref="AB27:AE27"/>
    <mergeCell ref="A25:AE25"/>
    <mergeCell ref="P24:Q24"/>
    <mergeCell ref="R24:S24"/>
    <mergeCell ref="T24:U24"/>
    <mergeCell ref="V24:W24"/>
    <mergeCell ref="T26:U26"/>
    <mergeCell ref="V26:W26"/>
    <mergeCell ref="Y29:AA29"/>
    <mergeCell ref="V27:AA27"/>
    <mergeCell ref="V28:X28"/>
    <mergeCell ref="Y28:AA28"/>
    <mergeCell ref="T28:U28"/>
    <mergeCell ref="T29:U29"/>
    <mergeCell ref="H28:J28"/>
    <mergeCell ref="A26:B26"/>
    <mergeCell ref="F26:G26"/>
    <mergeCell ref="H26:I26"/>
    <mergeCell ref="J26:K26"/>
    <mergeCell ref="L26:M26"/>
    <mergeCell ref="N26:O26"/>
    <mergeCell ref="P26:Q26"/>
    <mergeCell ref="R26:S26"/>
    <mergeCell ref="C36:G36"/>
    <mergeCell ref="N28:O28"/>
    <mergeCell ref="N29:O29"/>
    <mergeCell ref="P29:Q29"/>
    <mergeCell ref="R29:S29"/>
    <mergeCell ref="H32:J32"/>
    <mergeCell ref="K32:M32"/>
    <mergeCell ref="D26:E26"/>
    <mergeCell ref="P31:Q31"/>
    <mergeCell ref="R31:S31"/>
    <mergeCell ref="N30:O30"/>
    <mergeCell ref="K34:M34"/>
    <mergeCell ref="C35:G35"/>
    <mergeCell ref="H35:J35"/>
    <mergeCell ref="K35:M35"/>
    <mergeCell ref="P35:Q35"/>
    <mergeCell ref="R35:S35"/>
    <mergeCell ref="C34:G34"/>
    <mergeCell ref="Y36:AA36"/>
    <mergeCell ref="Y35:AA35"/>
    <mergeCell ref="V32:X32"/>
    <mergeCell ref="Y32:AA32"/>
    <mergeCell ref="V36:X36"/>
    <mergeCell ref="N36:O36"/>
    <mergeCell ref="T36:U36"/>
    <mergeCell ref="P34:Q34"/>
    <mergeCell ref="R34:S34"/>
    <mergeCell ref="V35:X35"/>
    <mergeCell ref="T32:U32"/>
    <mergeCell ref="H36:J36"/>
    <mergeCell ref="K36:M36"/>
    <mergeCell ref="P36:Q36"/>
    <mergeCell ref="R36:S36"/>
    <mergeCell ref="A1:AE1"/>
    <mergeCell ref="A2:AE2"/>
    <mergeCell ref="A3:AE3"/>
    <mergeCell ref="A4:AE4"/>
    <mergeCell ref="A6:B6"/>
    <mergeCell ref="C6:AE6"/>
    <mergeCell ref="A10:B10"/>
    <mergeCell ref="C10:AE10"/>
    <mergeCell ref="A11:B12"/>
    <mergeCell ref="C11:AE11"/>
    <mergeCell ref="C12:AE12"/>
    <mergeCell ref="A7:B7"/>
    <mergeCell ref="C7:AE7"/>
    <mergeCell ref="A8:B8"/>
    <mergeCell ref="C8:AE8"/>
    <mergeCell ref="A9:B9"/>
    <mergeCell ref="C9:AE9"/>
    <mergeCell ref="D14:E14"/>
    <mergeCell ref="F14:G14"/>
    <mergeCell ref="K33:M33"/>
    <mergeCell ref="H14:I14"/>
    <mergeCell ref="J14:K14"/>
    <mergeCell ref="L14:M14"/>
    <mergeCell ref="N14:O14"/>
    <mergeCell ref="P14:Q14"/>
    <mergeCell ref="A13:B14"/>
    <mergeCell ref="C13:C14"/>
    <mergeCell ref="D13:G13"/>
    <mergeCell ref="H13:K13"/>
    <mergeCell ref="L13:O13"/>
    <mergeCell ref="P13:S13"/>
    <mergeCell ref="R14:S14"/>
    <mergeCell ref="A15:AE15"/>
    <mergeCell ref="A16:B16"/>
    <mergeCell ref="D16:E16"/>
    <mergeCell ref="F16:G16"/>
    <mergeCell ref="H16:I16"/>
    <mergeCell ref="J16:K16"/>
    <mergeCell ref="L16:M16"/>
    <mergeCell ref="N16:O16"/>
    <mergeCell ref="P16:Q16"/>
    <mergeCell ref="T14:U14"/>
    <mergeCell ref="V14:W14"/>
    <mergeCell ref="X14:Y14"/>
    <mergeCell ref="Z14:AA14"/>
    <mergeCell ref="AB14:AC14"/>
    <mergeCell ref="AD14:AE14"/>
    <mergeCell ref="T13:W13"/>
    <mergeCell ref="X13:AA13"/>
    <mergeCell ref="AB13:AE13"/>
    <mergeCell ref="R16:S16"/>
    <mergeCell ref="T16:U16"/>
    <mergeCell ref="V16:W16"/>
    <mergeCell ref="X16:Y16"/>
    <mergeCell ref="Z16:AA16"/>
    <mergeCell ref="AB16:AC16"/>
    <mergeCell ref="AD16:AE16"/>
    <mergeCell ref="A18:B18"/>
    <mergeCell ref="D18:E18"/>
    <mergeCell ref="F18:G18"/>
    <mergeCell ref="H18:I18"/>
    <mergeCell ref="J18:K18"/>
    <mergeCell ref="L18:M18"/>
    <mergeCell ref="N18:O18"/>
    <mergeCell ref="P18:Q18"/>
    <mergeCell ref="R18:S18"/>
    <mergeCell ref="A17:B17"/>
    <mergeCell ref="D17:E17"/>
    <mergeCell ref="F17:G17"/>
    <mergeCell ref="H17:I17"/>
    <mergeCell ref="J17:K17"/>
    <mergeCell ref="L17:M17"/>
    <mergeCell ref="AB17:AC17"/>
    <mergeCell ref="AD17:AE17"/>
    <mergeCell ref="AB19:AC19"/>
    <mergeCell ref="Z17:AA17"/>
    <mergeCell ref="A19:B19"/>
    <mergeCell ref="D19:E19"/>
    <mergeCell ref="F19:G19"/>
    <mergeCell ref="H19:I19"/>
    <mergeCell ref="J19:K19"/>
    <mergeCell ref="L19:M19"/>
    <mergeCell ref="N19:O19"/>
    <mergeCell ref="N17:O17"/>
    <mergeCell ref="P17:Q17"/>
    <mergeCell ref="T19:U19"/>
    <mergeCell ref="V19:W19"/>
    <mergeCell ref="X19:Y19"/>
    <mergeCell ref="Z19:AA19"/>
    <mergeCell ref="R17:S17"/>
    <mergeCell ref="T17:U17"/>
    <mergeCell ref="V17:W17"/>
    <mergeCell ref="X17:Y17"/>
    <mergeCell ref="D20:E20"/>
    <mergeCell ref="F20:G20"/>
    <mergeCell ref="H20:I20"/>
    <mergeCell ref="J20:K20"/>
    <mergeCell ref="L20:M20"/>
    <mergeCell ref="N20:O20"/>
    <mergeCell ref="P20:Q20"/>
    <mergeCell ref="P19:Q19"/>
    <mergeCell ref="R19:S19"/>
    <mergeCell ref="R20:S20"/>
    <mergeCell ref="C21:C22"/>
    <mergeCell ref="D21:G21"/>
    <mergeCell ref="H21:K21"/>
    <mergeCell ref="L21:O21"/>
    <mergeCell ref="P21:S21"/>
    <mergeCell ref="T21:W21"/>
    <mergeCell ref="X21:AA21"/>
    <mergeCell ref="AB21:AE21"/>
    <mergeCell ref="AB22:AC22"/>
    <mergeCell ref="AD22:AE22"/>
    <mergeCell ref="A20:B20"/>
    <mergeCell ref="A23:AE23"/>
    <mergeCell ref="A24:B24"/>
    <mergeCell ref="D24:E24"/>
    <mergeCell ref="F24:G24"/>
    <mergeCell ref="H24:I24"/>
    <mergeCell ref="J24:K24"/>
    <mergeCell ref="L24:M24"/>
    <mergeCell ref="N24:O24"/>
    <mergeCell ref="P22:Q22"/>
    <mergeCell ref="R22:S22"/>
    <mergeCell ref="T22:U22"/>
    <mergeCell ref="V22:W22"/>
    <mergeCell ref="X22:Y22"/>
    <mergeCell ref="Z22:AA22"/>
    <mergeCell ref="D22:E22"/>
    <mergeCell ref="F22:G22"/>
    <mergeCell ref="H22:I22"/>
    <mergeCell ref="J22:K22"/>
    <mergeCell ref="L22:M22"/>
    <mergeCell ref="N22:O22"/>
    <mergeCell ref="AB24:AC24"/>
    <mergeCell ref="AD24:AE24"/>
    <mergeCell ref="A21:B22"/>
    <mergeCell ref="K29:M29"/>
    <mergeCell ref="A38:B38"/>
    <mergeCell ref="K28:M28"/>
    <mergeCell ref="N27:Q27"/>
    <mergeCell ref="R27:U27"/>
    <mergeCell ref="T31:U31"/>
    <mergeCell ref="P28:Q28"/>
    <mergeCell ref="R28:S28"/>
    <mergeCell ref="C32:G32"/>
    <mergeCell ref="A37:B37"/>
    <mergeCell ref="C37:AE37"/>
    <mergeCell ref="AD36:AE36"/>
    <mergeCell ref="T30:U30"/>
    <mergeCell ref="Y33:AA33"/>
    <mergeCell ref="AB33:AC33"/>
    <mergeCell ref="AD33:AE33"/>
    <mergeCell ref="N32:O32"/>
    <mergeCell ref="N33:O33"/>
    <mergeCell ref="P32:Q32"/>
    <mergeCell ref="R32:S32"/>
    <mergeCell ref="V34:X34"/>
    <mergeCell ref="Y34:AA34"/>
    <mergeCell ref="AB34:AC34"/>
    <mergeCell ref="AD34:AE34"/>
    <mergeCell ref="A50:AE50"/>
    <mergeCell ref="A49:AE49"/>
    <mergeCell ref="A51:AE51"/>
    <mergeCell ref="C38:AE38"/>
    <mergeCell ref="T33:U33"/>
    <mergeCell ref="V31:X31"/>
    <mergeCell ref="AB36:AC36"/>
    <mergeCell ref="A27:B36"/>
    <mergeCell ref="C27:G28"/>
    <mergeCell ref="N34:O34"/>
    <mergeCell ref="N35:O35"/>
    <mergeCell ref="H34:J34"/>
    <mergeCell ref="H31:J31"/>
    <mergeCell ref="K31:M31"/>
    <mergeCell ref="C31:G31"/>
    <mergeCell ref="T34:U34"/>
    <mergeCell ref="T35:U35"/>
    <mergeCell ref="AB30:AC30"/>
    <mergeCell ref="C29:G29"/>
    <mergeCell ref="H27:M27"/>
    <mergeCell ref="H30:J30"/>
    <mergeCell ref="K30:M30"/>
    <mergeCell ref="C30:G30"/>
    <mergeCell ref="H29:J29"/>
    <mergeCell ref="A42:AE42"/>
    <mergeCell ref="A43:AE43"/>
    <mergeCell ref="A44:AE48"/>
    <mergeCell ref="A39:B39"/>
    <mergeCell ref="C39:AE39"/>
    <mergeCell ref="A40:B40"/>
    <mergeCell ref="C40:AE40"/>
    <mergeCell ref="A41:B41"/>
    <mergeCell ref="C41:AE41"/>
    <mergeCell ref="A95:AE95"/>
    <mergeCell ref="B91:C91"/>
    <mergeCell ref="B86:Y86"/>
    <mergeCell ref="B87:C87"/>
    <mergeCell ref="B89:C89"/>
    <mergeCell ref="Z91:AC91"/>
    <mergeCell ref="B90:C90"/>
    <mergeCell ref="B84:C84"/>
    <mergeCell ref="B85:C85"/>
    <mergeCell ref="A92:AE93"/>
    <mergeCell ref="B88:C88"/>
    <mergeCell ref="A87:A88"/>
    <mergeCell ref="B83:C83"/>
    <mergeCell ref="A77:A78"/>
    <mergeCell ref="B77:C78"/>
    <mergeCell ref="D77:K77"/>
    <mergeCell ref="L77:R77"/>
    <mergeCell ref="S77:Y77"/>
    <mergeCell ref="A94:AE94"/>
    <mergeCell ref="B79:Y79"/>
    <mergeCell ref="B80:C80"/>
    <mergeCell ref="B82:C82"/>
    <mergeCell ref="B81:C81"/>
    <mergeCell ref="A80:A81"/>
    <mergeCell ref="A76:AE76"/>
    <mergeCell ref="A74:AE74"/>
    <mergeCell ref="A73:AE73"/>
    <mergeCell ref="B52:Z52"/>
    <mergeCell ref="B53:B54"/>
    <mergeCell ref="C53:E53"/>
    <mergeCell ref="F53:H53"/>
    <mergeCell ref="I53:K53"/>
    <mergeCell ref="L53:N53"/>
    <mergeCell ref="O53:Q53"/>
    <mergeCell ref="R53:T53"/>
    <mergeCell ref="U53:W53"/>
    <mergeCell ref="X53:Z53"/>
    <mergeCell ref="A70:AE70"/>
    <mergeCell ref="A71:AE71"/>
    <mergeCell ref="A72:AE72"/>
  </mergeCells>
  <pageMargins left="0.7" right="0.7" top="0.75" bottom="0.75" header="0.3" footer="0.3"/>
  <pageSetup paperSize="9" scale="48" fitToHeight="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view="pageBreakPreview" topLeftCell="A31" zoomScaleNormal="100" zoomScaleSheetLayoutView="100" workbookViewId="0">
      <selection activeCell="G75" sqref="G75"/>
    </sheetView>
  </sheetViews>
  <sheetFormatPr defaultRowHeight="14.4" x14ac:dyDescent="0.3"/>
  <cols>
    <col min="1" max="1" width="9.109375" style="16"/>
    <col min="2" max="2" width="36.5546875" style="17" customWidth="1"/>
    <col min="3" max="3" width="39.88671875" style="17" customWidth="1"/>
    <col min="4" max="4" width="9.109375" style="17" customWidth="1"/>
    <col min="5" max="5" width="14.88671875" style="17" customWidth="1"/>
    <col min="6" max="6" width="14.44140625" style="17" customWidth="1"/>
    <col min="7" max="7" width="13" style="135" customWidth="1"/>
    <col min="8" max="8" width="13.109375" style="135" customWidth="1"/>
    <col min="9" max="9" width="13.33203125" style="17" customWidth="1"/>
    <col min="10" max="10" width="11.6640625" style="17" customWidth="1"/>
    <col min="11" max="11" width="15.109375" style="17" customWidth="1"/>
    <col min="12" max="12" width="14.33203125" style="17" customWidth="1"/>
    <col min="13" max="13" width="13.33203125" style="17" customWidth="1"/>
    <col min="14" max="14" width="13.109375" style="17" customWidth="1"/>
    <col min="15" max="15" width="13" style="17" customWidth="1"/>
    <col min="16" max="16" width="21" style="17" customWidth="1"/>
    <col min="17" max="17" width="12.5546875" style="17" customWidth="1"/>
    <col min="18" max="18" width="9.109375" style="17"/>
    <col min="19" max="19" width="10.109375" style="17" customWidth="1"/>
    <col min="20" max="257" width="9.109375" style="17"/>
    <col min="258" max="258" width="36.5546875" style="17" customWidth="1"/>
    <col min="259" max="259" width="18.44140625" style="17" customWidth="1"/>
    <col min="260" max="260" width="9.109375" style="17" customWidth="1"/>
    <col min="261" max="261" width="14.88671875" style="17" customWidth="1"/>
    <col min="262" max="262" width="14.44140625" style="17" customWidth="1"/>
    <col min="263" max="263" width="13" style="17" bestFit="1" customWidth="1"/>
    <col min="264" max="264" width="13.109375" style="17" customWidth="1"/>
    <col min="265" max="265" width="13.33203125" style="17" customWidth="1"/>
    <col min="266" max="266" width="11.6640625" style="17" customWidth="1"/>
    <col min="267" max="267" width="15.109375" style="17" customWidth="1"/>
    <col min="268" max="268" width="14.33203125" style="17" customWidth="1"/>
    <col min="269" max="269" width="13.33203125" style="17" customWidth="1"/>
    <col min="270" max="270" width="13.109375" style="17" customWidth="1"/>
    <col min="271" max="271" width="13" style="17" customWidth="1"/>
    <col min="272" max="272" width="9.109375" style="17"/>
    <col min="273" max="273" width="12.5546875" style="17" customWidth="1"/>
    <col min="274" max="274" width="9.109375" style="17"/>
    <col min="275" max="275" width="10.109375" style="17" bestFit="1" customWidth="1"/>
    <col min="276" max="513" width="9.109375" style="17"/>
    <col min="514" max="514" width="36.5546875" style="17" customWidth="1"/>
    <col min="515" max="515" width="18.44140625" style="17" customWidth="1"/>
    <col min="516" max="516" width="9.109375" style="17" customWidth="1"/>
    <col min="517" max="517" width="14.88671875" style="17" customWidth="1"/>
    <col min="518" max="518" width="14.44140625" style="17" customWidth="1"/>
    <col min="519" max="519" width="13" style="17" bestFit="1" customWidth="1"/>
    <col min="520" max="520" width="13.109375" style="17" customWidth="1"/>
    <col min="521" max="521" width="13.33203125" style="17" customWidth="1"/>
    <col min="522" max="522" width="11.6640625" style="17" customWidth="1"/>
    <col min="523" max="523" width="15.109375" style="17" customWidth="1"/>
    <col min="524" max="524" width="14.33203125" style="17" customWidth="1"/>
    <col min="525" max="525" width="13.33203125" style="17" customWidth="1"/>
    <col min="526" max="526" width="13.109375" style="17" customWidth="1"/>
    <col min="527" max="527" width="13" style="17" customWidth="1"/>
    <col min="528" max="528" width="9.109375" style="17"/>
    <col min="529" max="529" width="12.5546875" style="17" customWidth="1"/>
    <col min="530" max="530" width="9.109375" style="17"/>
    <col min="531" max="531" width="10.109375" style="17" bestFit="1" customWidth="1"/>
    <col min="532" max="769" width="9.109375" style="17"/>
    <col min="770" max="770" width="36.5546875" style="17" customWidth="1"/>
    <col min="771" max="771" width="18.44140625" style="17" customWidth="1"/>
    <col min="772" max="772" width="9.109375" style="17" customWidth="1"/>
    <col min="773" max="773" width="14.88671875" style="17" customWidth="1"/>
    <col min="774" max="774" width="14.44140625" style="17" customWidth="1"/>
    <col min="775" max="775" width="13" style="17" bestFit="1" customWidth="1"/>
    <col min="776" max="776" width="13.109375" style="17" customWidth="1"/>
    <col min="777" max="777" width="13.33203125" style="17" customWidth="1"/>
    <col min="778" max="778" width="11.6640625" style="17" customWidth="1"/>
    <col min="779" max="779" width="15.109375" style="17" customWidth="1"/>
    <col min="780" max="780" width="14.33203125" style="17" customWidth="1"/>
    <col min="781" max="781" width="13.33203125" style="17" customWidth="1"/>
    <col min="782" max="782" width="13.109375" style="17" customWidth="1"/>
    <col min="783" max="783" width="13" style="17" customWidth="1"/>
    <col min="784" max="784" width="9.109375" style="17"/>
    <col min="785" max="785" width="12.5546875" style="17" customWidth="1"/>
    <col min="786" max="786" width="9.109375" style="17"/>
    <col min="787" max="787" width="10.109375" style="17" bestFit="1" customWidth="1"/>
    <col min="788" max="1025" width="9.109375" style="17"/>
    <col min="1026" max="1026" width="36.5546875" style="17" customWidth="1"/>
    <col min="1027" max="1027" width="18.44140625" style="17" customWidth="1"/>
    <col min="1028" max="1028" width="9.109375" style="17" customWidth="1"/>
    <col min="1029" max="1029" width="14.88671875" style="17" customWidth="1"/>
    <col min="1030" max="1030" width="14.44140625" style="17" customWidth="1"/>
    <col min="1031" max="1031" width="13" style="17" bestFit="1" customWidth="1"/>
    <col min="1032" max="1032" width="13.109375" style="17" customWidth="1"/>
    <col min="1033" max="1033" width="13.33203125" style="17" customWidth="1"/>
    <col min="1034" max="1034" width="11.6640625" style="17" customWidth="1"/>
    <col min="1035" max="1035" width="15.109375" style="17" customWidth="1"/>
    <col min="1036" max="1036" width="14.33203125" style="17" customWidth="1"/>
    <col min="1037" max="1037" width="13.33203125" style="17" customWidth="1"/>
    <col min="1038" max="1038" width="13.109375" style="17" customWidth="1"/>
    <col min="1039" max="1039" width="13" style="17" customWidth="1"/>
    <col min="1040" max="1040" width="9.109375" style="17"/>
    <col min="1041" max="1041" width="12.5546875" style="17" customWidth="1"/>
    <col min="1042" max="1042" width="9.109375" style="17"/>
    <col min="1043" max="1043" width="10.109375" style="17" bestFit="1" customWidth="1"/>
    <col min="1044" max="1281" width="9.109375" style="17"/>
    <col min="1282" max="1282" width="36.5546875" style="17" customWidth="1"/>
    <col min="1283" max="1283" width="18.44140625" style="17" customWidth="1"/>
    <col min="1284" max="1284" width="9.109375" style="17" customWidth="1"/>
    <col min="1285" max="1285" width="14.88671875" style="17" customWidth="1"/>
    <col min="1286" max="1286" width="14.44140625" style="17" customWidth="1"/>
    <col min="1287" max="1287" width="13" style="17" bestFit="1" customWidth="1"/>
    <col min="1288" max="1288" width="13.109375" style="17" customWidth="1"/>
    <col min="1289" max="1289" width="13.33203125" style="17" customWidth="1"/>
    <col min="1290" max="1290" width="11.6640625" style="17" customWidth="1"/>
    <col min="1291" max="1291" width="15.109375" style="17" customWidth="1"/>
    <col min="1292" max="1292" width="14.33203125" style="17" customWidth="1"/>
    <col min="1293" max="1293" width="13.33203125" style="17" customWidth="1"/>
    <col min="1294" max="1294" width="13.109375" style="17" customWidth="1"/>
    <col min="1295" max="1295" width="13" style="17" customWidth="1"/>
    <col min="1296" max="1296" width="9.109375" style="17"/>
    <col min="1297" max="1297" width="12.5546875" style="17" customWidth="1"/>
    <col min="1298" max="1298" width="9.109375" style="17"/>
    <col min="1299" max="1299" width="10.109375" style="17" bestFit="1" customWidth="1"/>
    <col min="1300" max="1537" width="9.109375" style="17"/>
    <col min="1538" max="1538" width="36.5546875" style="17" customWidth="1"/>
    <col min="1539" max="1539" width="18.44140625" style="17" customWidth="1"/>
    <col min="1540" max="1540" width="9.109375" style="17" customWidth="1"/>
    <col min="1541" max="1541" width="14.88671875" style="17" customWidth="1"/>
    <col min="1542" max="1542" width="14.44140625" style="17" customWidth="1"/>
    <col min="1543" max="1543" width="13" style="17" bestFit="1" customWidth="1"/>
    <col min="1544" max="1544" width="13.109375" style="17" customWidth="1"/>
    <col min="1545" max="1545" width="13.33203125" style="17" customWidth="1"/>
    <col min="1546" max="1546" width="11.6640625" style="17" customWidth="1"/>
    <col min="1547" max="1547" width="15.109375" style="17" customWidth="1"/>
    <col min="1548" max="1548" width="14.33203125" style="17" customWidth="1"/>
    <col min="1549" max="1549" width="13.33203125" style="17" customWidth="1"/>
    <col min="1550" max="1550" width="13.109375" style="17" customWidth="1"/>
    <col min="1551" max="1551" width="13" style="17" customWidth="1"/>
    <col min="1552" max="1552" width="9.109375" style="17"/>
    <col min="1553" max="1553" width="12.5546875" style="17" customWidth="1"/>
    <col min="1554" max="1554" width="9.109375" style="17"/>
    <col min="1555" max="1555" width="10.109375" style="17" bestFit="1" customWidth="1"/>
    <col min="1556" max="1793" width="9.109375" style="17"/>
    <col min="1794" max="1794" width="36.5546875" style="17" customWidth="1"/>
    <col min="1795" max="1795" width="18.44140625" style="17" customWidth="1"/>
    <col min="1796" max="1796" width="9.109375" style="17" customWidth="1"/>
    <col min="1797" max="1797" width="14.88671875" style="17" customWidth="1"/>
    <col min="1798" max="1798" width="14.44140625" style="17" customWidth="1"/>
    <col min="1799" max="1799" width="13" style="17" bestFit="1" customWidth="1"/>
    <col min="1800" max="1800" width="13.109375" style="17" customWidth="1"/>
    <col min="1801" max="1801" width="13.33203125" style="17" customWidth="1"/>
    <col min="1802" max="1802" width="11.6640625" style="17" customWidth="1"/>
    <col min="1803" max="1803" width="15.109375" style="17" customWidth="1"/>
    <col min="1804" max="1804" width="14.33203125" style="17" customWidth="1"/>
    <col min="1805" max="1805" width="13.33203125" style="17" customWidth="1"/>
    <col min="1806" max="1806" width="13.109375" style="17" customWidth="1"/>
    <col min="1807" max="1807" width="13" style="17" customWidth="1"/>
    <col min="1808" max="1808" width="9.109375" style="17"/>
    <col min="1809" max="1809" width="12.5546875" style="17" customWidth="1"/>
    <col min="1810" max="1810" width="9.109375" style="17"/>
    <col min="1811" max="1811" width="10.109375" style="17" bestFit="1" customWidth="1"/>
    <col min="1812" max="2049" width="9.109375" style="17"/>
    <col min="2050" max="2050" width="36.5546875" style="17" customWidth="1"/>
    <col min="2051" max="2051" width="18.44140625" style="17" customWidth="1"/>
    <col min="2052" max="2052" width="9.109375" style="17" customWidth="1"/>
    <col min="2053" max="2053" width="14.88671875" style="17" customWidth="1"/>
    <col min="2054" max="2054" width="14.44140625" style="17" customWidth="1"/>
    <col min="2055" max="2055" width="13" style="17" bestFit="1" customWidth="1"/>
    <col min="2056" max="2056" width="13.109375" style="17" customWidth="1"/>
    <col min="2057" max="2057" width="13.33203125" style="17" customWidth="1"/>
    <col min="2058" max="2058" width="11.6640625" style="17" customWidth="1"/>
    <col min="2059" max="2059" width="15.109375" style="17" customWidth="1"/>
    <col min="2060" max="2060" width="14.33203125" style="17" customWidth="1"/>
    <col min="2061" max="2061" width="13.33203125" style="17" customWidth="1"/>
    <col min="2062" max="2062" width="13.109375" style="17" customWidth="1"/>
    <col min="2063" max="2063" width="13" style="17" customWidth="1"/>
    <col min="2064" max="2064" width="9.109375" style="17"/>
    <col min="2065" max="2065" width="12.5546875" style="17" customWidth="1"/>
    <col min="2066" max="2066" width="9.109375" style="17"/>
    <col min="2067" max="2067" width="10.109375" style="17" bestFit="1" customWidth="1"/>
    <col min="2068" max="2305" width="9.109375" style="17"/>
    <col min="2306" max="2306" width="36.5546875" style="17" customWidth="1"/>
    <col min="2307" max="2307" width="18.44140625" style="17" customWidth="1"/>
    <col min="2308" max="2308" width="9.109375" style="17" customWidth="1"/>
    <col min="2309" max="2309" width="14.88671875" style="17" customWidth="1"/>
    <col min="2310" max="2310" width="14.44140625" style="17" customWidth="1"/>
    <col min="2311" max="2311" width="13" style="17" bestFit="1" customWidth="1"/>
    <col min="2312" max="2312" width="13.109375" style="17" customWidth="1"/>
    <col min="2313" max="2313" width="13.33203125" style="17" customWidth="1"/>
    <col min="2314" max="2314" width="11.6640625" style="17" customWidth="1"/>
    <col min="2315" max="2315" width="15.109375" style="17" customWidth="1"/>
    <col min="2316" max="2316" width="14.33203125" style="17" customWidth="1"/>
    <col min="2317" max="2317" width="13.33203125" style="17" customWidth="1"/>
    <col min="2318" max="2318" width="13.109375" style="17" customWidth="1"/>
    <col min="2319" max="2319" width="13" style="17" customWidth="1"/>
    <col min="2320" max="2320" width="9.109375" style="17"/>
    <col min="2321" max="2321" width="12.5546875" style="17" customWidth="1"/>
    <col min="2322" max="2322" width="9.109375" style="17"/>
    <col min="2323" max="2323" width="10.109375" style="17" bestFit="1" customWidth="1"/>
    <col min="2324" max="2561" width="9.109375" style="17"/>
    <col min="2562" max="2562" width="36.5546875" style="17" customWidth="1"/>
    <col min="2563" max="2563" width="18.44140625" style="17" customWidth="1"/>
    <col min="2564" max="2564" width="9.109375" style="17" customWidth="1"/>
    <col min="2565" max="2565" width="14.88671875" style="17" customWidth="1"/>
    <col min="2566" max="2566" width="14.44140625" style="17" customWidth="1"/>
    <col min="2567" max="2567" width="13" style="17" bestFit="1" customWidth="1"/>
    <col min="2568" max="2568" width="13.109375" style="17" customWidth="1"/>
    <col min="2569" max="2569" width="13.33203125" style="17" customWidth="1"/>
    <col min="2570" max="2570" width="11.6640625" style="17" customWidth="1"/>
    <col min="2571" max="2571" width="15.109375" style="17" customWidth="1"/>
    <col min="2572" max="2572" width="14.33203125" style="17" customWidth="1"/>
    <col min="2573" max="2573" width="13.33203125" style="17" customWidth="1"/>
    <col min="2574" max="2574" width="13.109375" style="17" customWidth="1"/>
    <col min="2575" max="2575" width="13" style="17" customWidth="1"/>
    <col min="2576" max="2576" width="9.109375" style="17"/>
    <col min="2577" max="2577" width="12.5546875" style="17" customWidth="1"/>
    <col min="2578" max="2578" width="9.109375" style="17"/>
    <col min="2579" max="2579" width="10.109375" style="17" bestFit="1" customWidth="1"/>
    <col min="2580" max="2817" width="9.109375" style="17"/>
    <col min="2818" max="2818" width="36.5546875" style="17" customWidth="1"/>
    <col min="2819" max="2819" width="18.44140625" style="17" customWidth="1"/>
    <col min="2820" max="2820" width="9.109375" style="17" customWidth="1"/>
    <col min="2821" max="2821" width="14.88671875" style="17" customWidth="1"/>
    <col min="2822" max="2822" width="14.44140625" style="17" customWidth="1"/>
    <col min="2823" max="2823" width="13" style="17" bestFit="1" customWidth="1"/>
    <col min="2824" max="2824" width="13.109375" style="17" customWidth="1"/>
    <col min="2825" max="2825" width="13.33203125" style="17" customWidth="1"/>
    <col min="2826" max="2826" width="11.6640625" style="17" customWidth="1"/>
    <col min="2827" max="2827" width="15.109375" style="17" customWidth="1"/>
    <col min="2828" max="2828" width="14.33203125" style="17" customWidth="1"/>
    <col min="2829" max="2829" width="13.33203125" style="17" customWidth="1"/>
    <col min="2830" max="2830" width="13.109375" style="17" customWidth="1"/>
    <col min="2831" max="2831" width="13" style="17" customWidth="1"/>
    <col min="2832" max="2832" width="9.109375" style="17"/>
    <col min="2833" max="2833" width="12.5546875" style="17" customWidth="1"/>
    <col min="2834" max="2834" width="9.109375" style="17"/>
    <col min="2835" max="2835" width="10.109375" style="17" bestFit="1" customWidth="1"/>
    <col min="2836" max="3073" width="9.109375" style="17"/>
    <col min="3074" max="3074" width="36.5546875" style="17" customWidth="1"/>
    <col min="3075" max="3075" width="18.44140625" style="17" customWidth="1"/>
    <col min="3076" max="3076" width="9.109375" style="17" customWidth="1"/>
    <col min="3077" max="3077" width="14.88671875" style="17" customWidth="1"/>
    <col min="3078" max="3078" width="14.44140625" style="17" customWidth="1"/>
    <col min="3079" max="3079" width="13" style="17" bestFit="1" customWidth="1"/>
    <col min="3080" max="3080" width="13.109375" style="17" customWidth="1"/>
    <col min="3081" max="3081" width="13.33203125" style="17" customWidth="1"/>
    <col min="3082" max="3082" width="11.6640625" style="17" customWidth="1"/>
    <col min="3083" max="3083" width="15.109375" style="17" customWidth="1"/>
    <col min="3084" max="3084" width="14.33203125" style="17" customWidth="1"/>
    <col min="3085" max="3085" width="13.33203125" style="17" customWidth="1"/>
    <col min="3086" max="3086" width="13.109375" style="17" customWidth="1"/>
    <col min="3087" max="3087" width="13" style="17" customWidth="1"/>
    <col min="3088" max="3088" width="9.109375" style="17"/>
    <col min="3089" max="3089" width="12.5546875" style="17" customWidth="1"/>
    <col min="3090" max="3090" width="9.109375" style="17"/>
    <col min="3091" max="3091" width="10.109375" style="17" bestFit="1" customWidth="1"/>
    <col min="3092" max="3329" width="9.109375" style="17"/>
    <col min="3330" max="3330" width="36.5546875" style="17" customWidth="1"/>
    <col min="3331" max="3331" width="18.44140625" style="17" customWidth="1"/>
    <col min="3332" max="3332" width="9.109375" style="17" customWidth="1"/>
    <col min="3333" max="3333" width="14.88671875" style="17" customWidth="1"/>
    <col min="3334" max="3334" width="14.44140625" style="17" customWidth="1"/>
    <col min="3335" max="3335" width="13" style="17" bestFit="1" customWidth="1"/>
    <col min="3336" max="3336" width="13.109375" style="17" customWidth="1"/>
    <col min="3337" max="3337" width="13.33203125" style="17" customWidth="1"/>
    <col min="3338" max="3338" width="11.6640625" style="17" customWidth="1"/>
    <col min="3339" max="3339" width="15.109375" style="17" customWidth="1"/>
    <col min="3340" max="3340" width="14.33203125" style="17" customWidth="1"/>
    <col min="3341" max="3341" width="13.33203125" style="17" customWidth="1"/>
    <col min="3342" max="3342" width="13.109375" style="17" customWidth="1"/>
    <col min="3343" max="3343" width="13" style="17" customWidth="1"/>
    <col min="3344" max="3344" width="9.109375" style="17"/>
    <col min="3345" max="3345" width="12.5546875" style="17" customWidth="1"/>
    <col min="3346" max="3346" width="9.109375" style="17"/>
    <col min="3347" max="3347" width="10.109375" style="17" bestFit="1" customWidth="1"/>
    <col min="3348" max="3585" width="9.109375" style="17"/>
    <col min="3586" max="3586" width="36.5546875" style="17" customWidth="1"/>
    <col min="3587" max="3587" width="18.44140625" style="17" customWidth="1"/>
    <col min="3588" max="3588" width="9.109375" style="17" customWidth="1"/>
    <col min="3589" max="3589" width="14.88671875" style="17" customWidth="1"/>
    <col min="3590" max="3590" width="14.44140625" style="17" customWidth="1"/>
    <col min="3591" max="3591" width="13" style="17" bestFit="1" customWidth="1"/>
    <col min="3592" max="3592" width="13.109375" style="17" customWidth="1"/>
    <col min="3593" max="3593" width="13.33203125" style="17" customWidth="1"/>
    <col min="3594" max="3594" width="11.6640625" style="17" customWidth="1"/>
    <col min="3595" max="3595" width="15.109375" style="17" customWidth="1"/>
    <col min="3596" max="3596" width="14.33203125" style="17" customWidth="1"/>
    <col min="3597" max="3597" width="13.33203125" style="17" customWidth="1"/>
    <col min="3598" max="3598" width="13.109375" style="17" customWidth="1"/>
    <col min="3599" max="3599" width="13" style="17" customWidth="1"/>
    <col min="3600" max="3600" width="9.109375" style="17"/>
    <col min="3601" max="3601" width="12.5546875" style="17" customWidth="1"/>
    <col min="3602" max="3602" width="9.109375" style="17"/>
    <col min="3603" max="3603" width="10.109375" style="17" bestFit="1" customWidth="1"/>
    <col min="3604" max="3841" width="9.109375" style="17"/>
    <col min="3842" max="3842" width="36.5546875" style="17" customWidth="1"/>
    <col min="3843" max="3843" width="18.44140625" style="17" customWidth="1"/>
    <col min="3844" max="3844" width="9.109375" style="17" customWidth="1"/>
    <col min="3845" max="3845" width="14.88671875" style="17" customWidth="1"/>
    <col min="3846" max="3846" width="14.44140625" style="17" customWidth="1"/>
    <col min="3847" max="3847" width="13" style="17" bestFit="1" customWidth="1"/>
    <col min="3848" max="3848" width="13.109375" style="17" customWidth="1"/>
    <col min="3849" max="3849" width="13.33203125" style="17" customWidth="1"/>
    <col min="3850" max="3850" width="11.6640625" style="17" customWidth="1"/>
    <col min="3851" max="3851" width="15.109375" style="17" customWidth="1"/>
    <col min="3852" max="3852" width="14.33203125" style="17" customWidth="1"/>
    <col min="3853" max="3853" width="13.33203125" style="17" customWidth="1"/>
    <col min="3854" max="3854" width="13.109375" style="17" customWidth="1"/>
    <col min="3855" max="3855" width="13" style="17" customWidth="1"/>
    <col min="3856" max="3856" width="9.109375" style="17"/>
    <col min="3857" max="3857" width="12.5546875" style="17" customWidth="1"/>
    <col min="3858" max="3858" width="9.109375" style="17"/>
    <col min="3859" max="3859" width="10.109375" style="17" bestFit="1" customWidth="1"/>
    <col min="3860" max="4097" width="9.109375" style="17"/>
    <col min="4098" max="4098" width="36.5546875" style="17" customWidth="1"/>
    <col min="4099" max="4099" width="18.44140625" style="17" customWidth="1"/>
    <col min="4100" max="4100" width="9.109375" style="17" customWidth="1"/>
    <col min="4101" max="4101" width="14.88671875" style="17" customWidth="1"/>
    <col min="4102" max="4102" width="14.44140625" style="17" customWidth="1"/>
    <col min="4103" max="4103" width="13" style="17" bestFit="1" customWidth="1"/>
    <col min="4104" max="4104" width="13.109375" style="17" customWidth="1"/>
    <col min="4105" max="4105" width="13.33203125" style="17" customWidth="1"/>
    <col min="4106" max="4106" width="11.6640625" style="17" customWidth="1"/>
    <col min="4107" max="4107" width="15.109375" style="17" customWidth="1"/>
    <col min="4108" max="4108" width="14.33203125" style="17" customWidth="1"/>
    <col min="4109" max="4109" width="13.33203125" style="17" customWidth="1"/>
    <col min="4110" max="4110" width="13.109375" style="17" customWidth="1"/>
    <col min="4111" max="4111" width="13" style="17" customWidth="1"/>
    <col min="4112" max="4112" width="9.109375" style="17"/>
    <col min="4113" max="4113" width="12.5546875" style="17" customWidth="1"/>
    <col min="4114" max="4114" width="9.109375" style="17"/>
    <col min="4115" max="4115" width="10.109375" style="17" bestFit="1" customWidth="1"/>
    <col min="4116" max="4353" width="9.109375" style="17"/>
    <col min="4354" max="4354" width="36.5546875" style="17" customWidth="1"/>
    <col min="4355" max="4355" width="18.44140625" style="17" customWidth="1"/>
    <col min="4356" max="4356" width="9.109375" style="17" customWidth="1"/>
    <col min="4357" max="4357" width="14.88671875" style="17" customWidth="1"/>
    <col min="4358" max="4358" width="14.44140625" style="17" customWidth="1"/>
    <col min="4359" max="4359" width="13" style="17" bestFit="1" customWidth="1"/>
    <col min="4360" max="4360" width="13.109375" style="17" customWidth="1"/>
    <col min="4361" max="4361" width="13.33203125" style="17" customWidth="1"/>
    <col min="4362" max="4362" width="11.6640625" style="17" customWidth="1"/>
    <col min="4363" max="4363" width="15.109375" style="17" customWidth="1"/>
    <col min="4364" max="4364" width="14.33203125" style="17" customWidth="1"/>
    <col min="4365" max="4365" width="13.33203125" style="17" customWidth="1"/>
    <col min="4366" max="4366" width="13.109375" style="17" customWidth="1"/>
    <col min="4367" max="4367" width="13" style="17" customWidth="1"/>
    <col min="4368" max="4368" width="9.109375" style="17"/>
    <col min="4369" max="4369" width="12.5546875" style="17" customWidth="1"/>
    <col min="4370" max="4370" width="9.109375" style="17"/>
    <col min="4371" max="4371" width="10.109375" style="17" bestFit="1" customWidth="1"/>
    <col min="4372" max="4609" width="9.109375" style="17"/>
    <col min="4610" max="4610" width="36.5546875" style="17" customWidth="1"/>
    <col min="4611" max="4611" width="18.44140625" style="17" customWidth="1"/>
    <col min="4612" max="4612" width="9.109375" style="17" customWidth="1"/>
    <col min="4613" max="4613" width="14.88671875" style="17" customWidth="1"/>
    <col min="4614" max="4614" width="14.44140625" style="17" customWidth="1"/>
    <col min="4615" max="4615" width="13" style="17" bestFit="1" customWidth="1"/>
    <col min="4616" max="4616" width="13.109375" style="17" customWidth="1"/>
    <col min="4617" max="4617" width="13.33203125" style="17" customWidth="1"/>
    <col min="4618" max="4618" width="11.6640625" style="17" customWidth="1"/>
    <col min="4619" max="4619" width="15.109375" style="17" customWidth="1"/>
    <col min="4620" max="4620" width="14.33203125" style="17" customWidth="1"/>
    <col min="4621" max="4621" width="13.33203125" style="17" customWidth="1"/>
    <col min="4622" max="4622" width="13.109375" style="17" customWidth="1"/>
    <col min="4623" max="4623" width="13" style="17" customWidth="1"/>
    <col min="4624" max="4624" width="9.109375" style="17"/>
    <col min="4625" max="4625" width="12.5546875" style="17" customWidth="1"/>
    <col min="4626" max="4626" width="9.109375" style="17"/>
    <col min="4627" max="4627" width="10.109375" style="17" bestFit="1" customWidth="1"/>
    <col min="4628" max="4865" width="9.109375" style="17"/>
    <col min="4866" max="4866" width="36.5546875" style="17" customWidth="1"/>
    <col min="4867" max="4867" width="18.44140625" style="17" customWidth="1"/>
    <col min="4868" max="4868" width="9.109375" style="17" customWidth="1"/>
    <col min="4869" max="4869" width="14.88671875" style="17" customWidth="1"/>
    <col min="4870" max="4870" width="14.44140625" style="17" customWidth="1"/>
    <col min="4871" max="4871" width="13" style="17" bestFit="1" customWidth="1"/>
    <col min="4872" max="4872" width="13.109375" style="17" customWidth="1"/>
    <col min="4873" max="4873" width="13.33203125" style="17" customWidth="1"/>
    <col min="4874" max="4874" width="11.6640625" style="17" customWidth="1"/>
    <col min="4875" max="4875" width="15.109375" style="17" customWidth="1"/>
    <col min="4876" max="4876" width="14.33203125" style="17" customWidth="1"/>
    <col min="4877" max="4877" width="13.33203125" style="17" customWidth="1"/>
    <col min="4878" max="4878" width="13.109375" style="17" customWidth="1"/>
    <col min="4879" max="4879" width="13" style="17" customWidth="1"/>
    <col min="4880" max="4880" width="9.109375" style="17"/>
    <col min="4881" max="4881" width="12.5546875" style="17" customWidth="1"/>
    <col min="4882" max="4882" width="9.109375" style="17"/>
    <col min="4883" max="4883" width="10.109375" style="17" bestFit="1" customWidth="1"/>
    <col min="4884" max="5121" width="9.109375" style="17"/>
    <col min="5122" max="5122" width="36.5546875" style="17" customWidth="1"/>
    <col min="5123" max="5123" width="18.44140625" style="17" customWidth="1"/>
    <col min="5124" max="5124" width="9.109375" style="17" customWidth="1"/>
    <col min="5125" max="5125" width="14.88671875" style="17" customWidth="1"/>
    <col min="5126" max="5126" width="14.44140625" style="17" customWidth="1"/>
    <col min="5127" max="5127" width="13" style="17" bestFit="1" customWidth="1"/>
    <col min="5128" max="5128" width="13.109375" style="17" customWidth="1"/>
    <col min="5129" max="5129" width="13.33203125" style="17" customWidth="1"/>
    <col min="5130" max="5130" width="11.6640625" style="17" customWidth="1"/>
    <col min="5131" max="5131" width="15.109375" style="17" customWidth="1"/>
    <col min="5132" max="5132" width="14.33203125" style="17" customWidth="1"/>
    <col min="5133" max="5133" width="13.33203125" style="17" customWidth="1"/>
    <col min="5134" max="5134" width="13.109375" style="17" customWidth="1"/>
    <col min="5135" max="5135" width="13" style="17" customWidth="1"/>
    <col min="5136" max="5136" width="9.109375" style="17"/>
    <col min="5137" max="5137" width="12.5546875" style="17" customWidth="1"/>
    <col min="5138" max="5138" width="9.109375" style="17"/>
    <col min="5139" max="5139" width="10.109375" style="17" bestFit="1" customWidth="1"/>
    <col min="5140" max="5377" width="9.109375" style="17"/>
    <col min="5378" max="5378" width="36.5546875" style="17" customWidth="1"/>
    <col min="5379" max="5379" width="18.44140625" style="17" customWidth="1"/>
    <col min="5380" max="5380" width="9.109375" style="17" customWidth="1"/>
    <col min="5381" max="5381" width="14.88671875" style="17" customWidth="1"/>
    <col min="5382" max="5382" width="14.44140625" style="17" customWidth="1"/>
    <col min="5383" max="5383" width="13" style="17" bestFit="1" customWidth="1"/>
    <col min="5384" max="5384" width="13.109375" style="17" customWidth="1"/>
    <col min="5385" max="5385" width="13.33203125" style="17" customWidth="1"/>
    <col min="5386" max="5386" width="11.6640625" style="17" customWidth="1"/>
    <col min="5387" max="5387" width="15.109375" style="17" customWidth="1"/>
    <col min="5388" max="5388" width="14.33203125" style="17" customWidth="1"/>
    <col min="5389" max="5389" width="13.33203125" style="17" customWidth="1"/>
    <col min="5390" max="5390" width="13.109375" style="17" customWidth="1"/>
    <col min="5391" max="5391" width="13" style="17" customWidth="1"/>
    <col min="5392" max="5392" width="9.109375" style="17"/>
    <col min="5393" max="5393" width="12.5546875" style="17" customWidth="1"/>
    <col min="5394" max="5394" width="9.109375" style="17"/>
    <col min="5395" max="5395" width="10.109375" style="17" bestFit="1" customWidth="1"/>
    <col min="5396" max="5633" width="9.109375" style="17"/>
    <col min="5634" max="5634" width="36.5546875" style="17" customWidth="1"/>
    <col min="5635" max="5635" width="18.44140625" style="17" customWidth="1"/>
    <col min="5636" max="5636" width="9.109375" style="17" customWidth="1"/>
    <col min="5637" max="5637" width="14.88671875" style="17" customWidth="1"/>
    <col min="5638" max="5638" width="14.44140625" style="17" customWidth="1"/>
    <col min="5639" max="5639" width="13" style="17" bestFit="1" customWidth="1"/>
    <col min="5640" max="5640" width="13.109375" style="17" customWidth="1"/>
    <col min="5641" max="5641" width="13.33203125" style="17" customWidth="1"/>
    <col min="5642" max="5642" width="11.6640625" style="17" customWidth="1"/>
    <col min="5643" max="5643" width="15.109375" style="17" customWidth="1"/>
    <col min="5644" max="5644" width="14.33203125" style="17" customWidth="1"/>
    <col min="5645" max="5645" width="13.33203125" style="17" customWidth="1"/>
    <col min="5646" max="5646" width="13.109375" style="17" customWidth="1"/>
    <col min="5647" max="5647" width="13" style="17" customWidth="1"/>
    <col min="5648" max="5648" width="9.109375" style="17"/>
    <col min="5649" max="5649" width="12.5546875" style="17" customWidth="1"/>
    <col min="5650" max="5650" width="9.109375" style="17"/>
    <col min="5651" max="5651" width="10.109375" style="17" bestFit="1" customWidth="1"/>
    <col min="5652" max="5889" width="9.109375" style="17"/>
    <col min="5890" max="5890" width="36.5546875" style="17" customWidth="1"/>
    <col min="5891" max="5891" width="18.44140625" style="17" customWidth="1"/>
    <col min="5892" max="5892" width="9.109375" style="17" customWidth="1"/>
    <col min="5893" max="5893" width="14.88671875" style="17" customWidth="1"/>
    <col min="5894" max="5894" width="14.44140625" style="17" customWidth="1"/>
    <col min="5895" max="5895" width="13" style="17" bestFit="1" customWidth="1"/>
    <col min="5896" max="5896" width="13.109375" style="17" customWidth="1"/>
    <col min="5897" max="5897" width="13.33203125" style="17" customWidth="1"/>
    <col min="5898" max="5898" width="11.6640625" style="17" customWidth="1"/>
    <col min="5899" max="5899" width="15.109375" style="17" customWidth="1"/>
    <col min="5900" max="5900" width="14.33203125" style="17" customWidth="1"/>
    <col min="5901" max="5901" width="13.33203125" style="17" customWidth="1"/>
    <col min="5902" max="5902" width="13.109375" style="17" customWidth="1"/>
    <col min="5903" max="5903" width="13" style="17" customWidth="1"/>
    <col min="5904" max="5904" width="9.109375" style="17"/>
    <col min="5905" max="5905" width="12.5546875" style="17" customWidth="1"/>
    <col min="5906" max="5906" width="9.109375" style="17"/>
    <col min="5907" max="5907" width="10.109375" style="17" bestFit="1" customWidth="1"/>
    <col min="5908" max="6145" width="9.109375" style="17"/>
    <col min="6146" max="6146" width="36.5546875" style="17" customWidth="1"/>
    <col min="6147" max="6147" width="18.44140625" style="17" customWidth="1"/>
    <col min="6148" max="6148" width="9.109375" style="17" customWidth="1"/>
    <col min="6149" max="6149" width="14.88671875" style="17" customWidth="1"/>
    <col min="6150" max="6150" width="14.44140625" style="17" customWidth="1"/>
    <col min="6151" max="6151" width="13" style="17" bestFit="1" customWidth="1"/>
    <col min="6152" max="6152" width="13.109375" style="17" customWidth="1"/>
    <col min="6153" max="6153" width="13.33203125" style="17" customWidth="1"/>
    <col min="6154" max="6154" width="11.6640625" style="17" customWidth="1"/>
    <col min="6155" max="6155" width="15.109375" style="17" customWidth="1"/>
    <col min="6156" max="6156" width="14.33203125" style="17" customWidth="1"/>
    <col min="6157" max="6157" width="13.33203125" style="17" customWidth="1"/>
    <col min="6158" max="6158" width="13.109375" style="17" customWidth="1"/>
    <col min="6159" max="6159" width="13" style="17" customWidth="1"/>
    <col min="6160" max="6160" width="9.109375" style="17"/>
    <col min="6161" max="6161" width="12.5546875" style="17" customWidth="1"/>
    <col min="6162" max="6162" width="9.109375" style="17"/>
    <col min="6163" max="6163" width="10.109375" style="17" bestFit="1" customWidth="1"/>
    <col min="6164" max="6401" width="9.109375" style="17"/>
    <col min="6402" max="6402" width="36.5546875" style="17" customWidth="1"/>
    <col min="6403" max="6403" width="18.44140625" style="17" customWidth="1"/>
    <col min="6404" max="6404" width="9.109375" style="17" customWidth="1"/>
    <col min="6405" max="6405" width="14.88671875" style="17" customWidth="1"/>
    <col min="6406" max="6406" width="14.44140625" style="17" customWidth="1"/>
    <col min="6407" max="6407" width="13" style="17" bestFit="1" customWidth="1"/>
    <col min="6408" max="6408" width="13.109375" style="17" customWidth="1"/>
    <col min="6409" max="6409" width="13.33203125" style="17" customWidth="1"/>
    <col min="6410" max="6410" width="11.6640625" style="17" customWidth="1"/>
    <col min="6411" max="6411" width="15.109375" style="17" customWidth="1"/>
    <col min="6412" max="6412" width="14.33203125" style="17" customWidth="1"/>
    <col min="6413" max="6413" width="13.33203125" style="17" customWidth="1"/>
    <col min="6414" max="6414" width="13.109375" style="17" customWidth="1"/>
    <col min="6415" max="6415" width="13" style="17" customWidth="1"/>
    <col min="6416" max="6416" width="9.109375" style="17"/>
    <col min="6417" max="6417" width="12.5546875" style="17" customWidth="1"/>
    <col min="6418" max="6418" width="9.109375" style="17"/>
    <col min="6419" max="6419" width="10.109375" style="17" bestFit="1" customWidth="1"/>
    <col min="6420" max="6657" width="9.109375" style="17"/>
    <col min="6658" max="6658" width="36.5546875" style="17" customWidth="1"/>
    <col min="6659" max="6659" width="18.44140625" style="17" customWidth="1"/>
    <col min="6660" max="6660" width="9.109375" style="17" customWidth="1"/>
    <col min="6661" max="6661" width="14.88671875" style="17" customWidth="1"/>
    <col min="6662" max="6662" width="14.44140625" style="17" customWidth="1"/>
    <col min="6663" max="6663" width="13" style="17" bestFit="1" customWidth="1"/>
    <col min="6664" max="6664" width="13.109375" style="17" customWidth="1"/>
    <col min="6665" max="6665" width="13.33203125" style="17" customWidth="1"/>
    <col min="6666" max="6666" width="11.6640625" style="17" customWidth="1"/>
    <col min="6667" max="6667" width="15.109375" style="17" customWidth="1"/>
    <col min="6668" max="6668" width="14.33203125" style="17" customWidth="1"/>
    <col min="6669" max="6669" width="13.33203125" style="17" customWidth="1"/>
    <col min="6670" max="6670" width="13.109375" style="17" customWidth="1"/>
    <col min="6671" max="6671" width="13" style="17" customWidth="1"/>
    <col min="6672" max="6672" width="9.109375" style="17"/>
    <col min="6673" max="6673" width="12.5546875" style="17" customWidth="1"/>
    <col min="6674" max="6674" width="9.109375" style="17"/>
    <col min="6675" max="6675" width="10.109375" style="17" bestFit="1" customWidth="1"/>
    <col min="6676" max="6913" width="9.109375" style="17"/>
    <col min="6914" max="6914" width="36.5546875" style="17" customWidth="1"/>
    <col min="6915" max="6915" width="18.44140625" style="17" customWidth="1"/>
    <col min="6916" max="6916" width="9.109375" style="17" customWidth="1"/>
    <col min="6917" max="6917" width="14.88671875" style="17" customWidth="1"/>
    <col min="6918" max="6918" width="14.44140625" style="17" customWidth="1"/>
    <col min="6919" max="6919" width="13" style="17" bestFit="1" customWidth="1"/>
    <col min="6920" max="6920" width="13.109375" style="17" customWidth="1"/>
    <col min="6921" max="6921" width="13.33203125" style="17" customWidth="1"/>
    <col min="6922" max="6922" width="11.6640625" style="17" customWidth="1"/>
    <col min="6923" max="6923" width="15.109375" style="17" customWidth="1"/>
    <col min="6924" max="6924" width="14.33203125" style="17" customWidth="1"/>
    <col min="6925" max="6925" width="13.33203125" style="17" customWidth="1"/>
    <col min="6926" max="6926" width="13.109375" style="17" customWidth="1"/>
    <col min="6927" max="6927" width="13" style="17" customWidth="1"/>
    <col min="6928" max="6928" width="9.109375" style="17"/>
    <col min="6929" max="6929" width="12.5546875" style="17" customWidth="1"/>
    <col min="6930" max="6930" width="9.109375" style="17"/>
    <col min="6931" max="6931" width="10.109375" style="17" bestFit="1" customWidth="1"/>
    <col min="6932" max="7169" width="9.109375" style="17"/>
    <col min="7170" max="7170" width="36.5546875" style="17" customWidth="1"/>
    <col min="7171" max="7171" width="18.44140625" style="17" customWidth="1"/>
    <col min="7172" max="7172" width="9.109375" style="17" customWidth="1"/>
    <col min="7173" max="7173" width="14.88671875" style="17" customWidth="1"/>
    <col min="7174" max="7174" width="14.44140625" style="17" customWidth="1"/>
    <col min="7175" max="7175" width="13" style="17" bestFit="1" customWidth="1"/>
    <col min="7176" max="7176" width="13.109375" style="17" customWidth="1"/>
    <col min="7177" max="7177" width="13.33203125" style="17" customWidth="1"/>
    <col min="7178" max="7178" width="11.6640625" style="17" customWidth="1"/>
    <col min="7179" max="7179" width="15.109375" style="17" customWidth="1"/>
    <col min="7180" max="7180" width="14.33203125" style="17" customWidth="1"/>
    <col min="7181" max="7181" width="13.33203125" style="17" customWidth="1"/>
    <col min="7182" max="7182" width="13.109375" style="17" customWidth="1"/>
    <col min="7183" max="7183" width="13" style="17" customWidth="1"/>
    <col min="7184" max="7184" width="9.109375" style="17"/>
    <col min="7185" max="7185" width="12.5546875" style="17" customWidth="1"/>
    <col min="7186" max="7186" width="9.109375" style="17"/>
    <col min="7187" max="7187" width="10.109375" style="17" bestFit="1" customWidth="1"/>
    <col min="7188" max="7425" width="9.109375" style="17"/>
    <col min="7426" max="7426" width="36.5546875" style="17" customWidth="1"/>
    <col min="7427" max="7427" width="18.44140625" style="17" customWidth="1"/>
    <col min="7428" max="7428" width="9.109375" style="17" customWidth="1"/>
    <col min="7429" max="7429" width="14.88671875" style="17" customWidth="1"/>
    <col min="7430" max="7430" width="14.44140625" style="17" customWidth="1"/>
    <col min="7431" max="7431" width="13" style="17" bestFit="1" customWidth="1"/>
    <col min="7432" max="7432" width="13.109375" style="17" customWidth="1"/>
    <col min="7433" max="7433" width="13.33203125" style="17" customWidth="1"/>
    <col min="7434" max="7434" width="11.6640625" style="17" customWidth="1"/>
    <col min="7435" max="7435" width="15.109375" style="17" customWidth="1"/>
    <col min="7436" max="7436" width="14.33203125" style="17" customWidth="1"/>
    <col min="7437" max="7437" width="13.33203125" style="17" customWidth="1"/>
    <col min="7438" max="7438" width="13.109375" style="17" customWidth="1"/>
    <col min="7439" max="7439" width="13" style="17" customWidth="1"/>
    <col min="7440" max="7440" width="9.109375" style="17"/>
    <col min="7441" max="7441" width="12.5546875" style="17" customWidth="1"/>
    <col min="7442" max="7442" width="9.109375" style="17"/>
    <col min="7443" max="7443" width="10.109375" style="17" bestFit="1" customWidth="1"/>
    <col min="7444" max="7681" width="9.109375" style="17"/>
    <col min="7682" max="7682" width="36.5546875" style="17" customWidth="1"/>
    <col min="7683" max="7683" width="18.44140625" style="17" customWidth="1"/>
    <col min="7684" max="7684" width="9.109375" style="17" customWidth="1"/>
    <col min="7685" max="7685" width="14.88671875" style="17" customWidth="1"/>
    <col min="7686" max="7686" width="14.44140625" style="17" customWidth="1"/>
    <col min="7687" max="7687" width="13" style="17" bestFit="1" customWidth="1"/>
    <col min="7688" max="7688" width="13.109375" style="17" customWidth="1"/>
    <col min="7689" max="7689" width="13.33203125" style="17" customWidth="1"/>
    <col min="7690" max="7690" width="11.6640625" style="17" customWidth="1"/>
    <col min="7691" max="7691" width="15.109375" style="17" customWidth="1"/>
    <col min="7692" max="7692" width="14.33203125" style="17" customWidth="1"/>
    <col min="7693" max="7693" width="13.33203125" style="17" customWidth="1"/>
    <col min="7694" max="7694" width="13.109375" style="17" customWidth="1"/>
    <col min="7695" max="7695" width="13" style="17" customWidth="1"/>
    <col min="7696" max="7696" width="9.109375" style="17"/>
    <col min="7697" max="7697" width="12.5546875" style="17" customWidth="1"/>
    <col min="7698" max="7698" width="9.109375" style="17"/>
    <col min="7699" max="7699" width="10.109375" style="17" bestFit="1" customWidth="1"/>
    <col min="7700" max="7937" width="9.109375" style="17"/>
    <col min="7938" max="7938" width="36.5546875" style="17" customWidth="1"/>
    <col min="7939" max="7939" width="18.44140625" style="17" customWidth="1"/>
    <col min="7940" max="7940" width="9.109375" style="17" customWidth="1"/>
    <col min="7941" max="7941" width="14.88671875" style="17" customWidth="1"/>
    <col min="7942" max="7942" width="14.44140625" style="17" customWidth="1"/>
    <col min="7943" max="7943" width="13" style="17" bestFit="1" customWidth="1"/>
    <col min="7944" max="7944" width="13.109375" style="17" customWidth="1"/>
    <col min="7945" max="7945" width="13.33203125" style="17" customWidth="1"/>
    <col min="7946" max="7946" width="11.6640625" style="17" customWidth="1"/>
    <col min="7947" max="7947" width="15.109375" style="17" customWidth="1"/>
    <col min="7948" max="7948" width="14.33203125" style="17" customWidth="1"/>
    <col min="7949" max="7949" width="13.33203125" style="17" customWidth="1"/>
    <col min="7950" max="7950" width="13.109375" style="17" customWidth="1"/>
    <col min="7951" max="7951" width="13" style="17" customWidth="1"/>
    <col min="7952" max="7952" width="9.109375" style="17"/>
    <col min="7953" max="7953" width="12.5546875" style="17" customWidth="1"/>
    <col min="7954" max="7954" width="9.109375" style="17"/>
    <col min="7955" max="7955" width="10.109375" style="17" bestFit="1" customWidth="1"/>
    <col min="7956" max="8193" width="9.109375" style="17"/>
    <col min="8194" max="8194" width="36.5546875" style="17" customWidth="1"/>
    <col min="8195" max="8195" width="18.44140625" style="17" customWidth="1"/>
    <col min="8196" max="8196" width="9.109375" style="17" customWidth="1"/>
    <col min="8197" max="8197" width="14.88671875" style="17" customWidth="1"/>
    <col min="8198" max="8198" width="14.44140625" style="17" customWidth="1"/>
    <col min="8199" max="8199" width="13" style="17" bestFit="1" customWidth="1"/>
    <col min="8200" max="8200" width="13.109375" style="17" customWidth="1"/>
    <col min="8201" max="8201" width="13.33203125" style="17" customWidth="1"/>
    <col min="8202" max="8202" width="11.6640625" style="17" customWidth="1"/>
    <col min="8203" max="8203" width="15.109375" style="17" customWidth="1"/>
    <col min="8204" max="8204" width="14.33203125" style="17" customWidth="1"/>
    <col min="8205" max="8205" width="13.33203125" style="17" customWidth="1"/>
    <col min="8206" max="8206" width="13.109375" style="17" customWidth="1"/>
    <col min="8207" max="8207" width="13" style="17" customWidth="1"/>
    <col min="8208" max="8208" width="9.109375" style="17"/>
    <col min="8209" max="8209" width="12.5546875" style="17" customWidth="1"/>
    <col min="8210" max="8210" width="9.109375" style="17"/>
    <col min="8211" max="8211" width="10.109375" style="17" bestFit="1" customWidth="1"/>
    <col min="8212" max="8449" width="9.109375" style="17"/>
    <col min="8450" max="8450" width="36.5546875" style="17" customWidth="1"/>
    <col min="8451" max="8451" width="18.44140625" style="17" customWidth="1"/>
    <col min="8452" max="8452" width="9.109375" style="17" customWidth="1"/>
    <col min="8453" max="8453" width="14.88671875" style="17" customWidth="1"/>
    <col min="8454" max="8454" width="14.44140625" style="17" customWidth="1"/>
    <col min="8455" max="8455" width="13" style="17" bestFit="1" customWidth="1"/>
    <col min="8456" max="8456" width="13.109375" style="17" customWidth="1"/>
    <col min="8457" max="8457" width="13.33203125" style="17" customWidth="1"/>
    <col min="8458" max="8458" width="11.6640625" style="17" customWidth="1"/>
    <col min="8459" max="8459" width="15.109375" style="17" customWidth="1"/>
    <col min="8460" max="8460" width="14.33203125" style="17" customWidth="1"/>
    <col min="8461" max="8461" width="13.33203125" style="17" customWidth="1"/>
    <col min="8462" max="8462" width="13.109375" style="17" customWidth="1"/>
    <col min="8463" max="8463" width="13" style="17" customWidth="1"/>
    <col min="8464" max="8464" width="9.109375" style="17"/>
    <col min="8465" max="8465" width="12.5546875" style="17" customWidth="1"/>
    <col min="8466" max="8466" width="9.109375" style="17"/>
    <col min="8467" max="8467" width="10.109375" style="17" bestFit="1" customWidth="1"/>
    <col min="8468" max="8705" width="9.109375" style="17"/>
    <col min="8706" max="8706" width="36.5546875" style="17" customWidth="1"/>
    <col min="8707" max="8707" width="18.44140625" style="17" customWidth="1"/>
    <col min="8708" max="8708" width="9.109375" style="17" customWidth="1"/>
    <col min="8709" max="8709" width="14.88671875" style="17" customWidth="1"/>
    <col min="8710" max="8710" width="14.44140625" style="17" customWidth="1"/>
    <col min="8711" max="8711" width="13" style="17" bestFit="1" customWidth="1"/>
    <col min="8712" max="8712" width="13.109375" style="17" customWidth="1"/>
    <col min="8713" max="8713" width="13.33203125" style="17" customWidth="1"/>
    <col min="8714" max="8714" width="11.6640625" style="17" customWidth="1"/>
    <col min="8715" max="8715" width="15.109375" style="17" customWidth="1"/>
    <col min="8716" max="8716" width="14.33203125" style="17" customWidth="1"/>
    <col min="8717" max="8717" width="13.33203125" style="17" customWidth="1"/>
    <col min="8718" max="8718" width="13.109375" style="17" customWidth="1"/>
    <col min="8719" max="8719" width="13" style="17" customWidth="1"/>
    <col min="8720" max="8720" width="9.109375" style="17"/>
    <col min="8721" max="8721" width="12.5546875" style="17" customWidth="1"/>
    <col min="8722" max="8722" width="9.109375" style="17"/>
    <col min="8723" max="8723" width="10.109375" style="17" bestFit="1" customWidth="1"/>
    <col min="8724" max="8961" width="9.109375" style="17"/>
    <col min="8962" max="8962" width="36.5546875" style="17" customWidth="1"/>
    <col min="8963" max="8963" width="18.44140625" style="17" customWidth="1"/>
    <col min="8964" max="8964" width="9.109375" style="17" customWidth="1"/>
    <col min="8965" max="8965" width="14.88671875" style="17" customWidth="1"/>
    <col min="8966" max="8966" width="14.44140625" style="17" customWidth="1"/>
    <col min="8967" max="8967" width="13" style="17" bestFit="1" customWidth="1"/>
    <col min="8968" max="8968" width="13.109375" style="17" customWidth="1"/>
    <col min="8969" max="8969" width="13.33203125" style="17" customWidth="1"/>
    <col min="8970" max="8970" width="11.6640625" style="17" customWidth="1"/>
    <col min="8971" max="8971" width="15.109375" style="17" customWidth="1"/>
    <col min="8972" max="8972" width="14.33203125" style="17" customWidth="1"/>
    <col min="8973" max="8973" width="13.33203125" style="17" customWidth="1"/>
    <col min="8974" max="8974" width="13.109375" style="17" customWidth="1"/>
    <col min="8975" max="8975" width="13" style="17" customWidth="1"/>
    <col min="8976" max="8976" width="9.109375" style="17"/>
    <col min="8977" max="8977" width="12.5546875" style="17" customWidth="1"/>
    <col min="8978" max="8978" width="9.109375" style="17"/>
    <col min="8979" max="8979" width="10.109375" style="17" bestFit="1" customWidth="1"/>
    <col min="8980" max="9217" width="9.109375" style="17"/>
    <col min="9218" max="9218" width="36.5546875" style="17" customWidth="1"/>
    <col min="9219" max="9219" width="18.44140625" style="17" customWidth="1"/>
    <col min="9220" max="9220" width="9.109375" style="17" customWidth="1"/>
    <col min="9221" max="9221" width="14.88671875" style="17" customWidth="1"/>
    <col min="9222" max="9222" width="14.44140625" style="17" customWidth="1"/>
    <col min="9223" max="9223" width="13" style="17" bestFit="1" customWidth="1"/>
    <col min="9224" max="9224" width="13.109375" style="17" customWidth="1"/>
    <col min="9225" max="9225" width="13.33203125" style="17" customWidth="1"/>
    <col min="9226" max="9226" width="11.6640625" style="17" customWidth="1"/>
    <col min="9227" max="9227" width="15.109375" style="17" customWidth="1"/>
    <col min="9228" max="9228" width="14.33203125" style="17" customWidth="1"/>
    <col min="9229" max="9229" width="13.33203125" style="17" customWidth="1"/>
    <col min="9230" max="9230" width="13.109375" style="17" customWidth="1"/>
    <col min="9231" max="9231" width="13" style="17" customWidth="1"/>
    <col min="9232" max="9232" width="9.109375" style="17"/>
    <col min="9233" max="9233" width="12.5546875" style="17" customWidth="1"/>
    <col min="9234" max="9234" width="9.109375" style="17"/>
    <col min="9235" max="9235" width="10.109375" style="17" bestFit="1" customWidth="1"/>
    <col min="9236" max="9473" width="9.109375" style="17"/>
    <col min="9474" max="9474" width="36.5546875" style="17" customWidth="1"/>
    <col min="9475" max="9475" width="18.44140625" style="17" customWidth="1"/>
    <col min="9476" max="9476" width="9.109375" style="17" customWidth="1"/>
    <col min="9477" max="9477" width="14.88671875" style="17" customWidth="1"/>
    <col min="9478" max="9478" width="14.44140625" style="17" customWidth="1"/>
    <col min="9479" max="9479" width="13" style="17" bestFit="1" customWidth="1"/>
    <col min="9480" max="9480" width="13.109375" style="17" customWidth="1"/>
    <col min="9481" max="9481" width="13.33203125" style="17" customWidth="1"/>
    <col min="9482" max="9482" width="11.6640625" style="17" customWidth="1"/>
    <col min="9483" max="9483" width="15.109375" style="17" customWidth="1"/>
    <col min="9484" max="9484" width="14.33203125" style="17" customWidth="1"/>
    <col min="9485" max="9485" width="13.33203125" style="17" customWidth="1"/>
    <col min="9486" max="9486" width="13.109375" style="17" customWidth="1"/>
    <col min="9487" max="9487" width="13" style="17" customWidth="1"/>
    <col min="9488" max="9488" width="9.109375" style="17"/>
    <col min="9489" max="9489" width="12.5546875" style="17" customWidth="1"/>
    <col min="9490" max="9490" width="9.109375" style="17"/>
    <col min="9491" max="9491" width="10.109375" style="17" bestFit="1" customWidth="1"/>
    <col min="9492" max="9729" width="9.109375" style="17"/>
    <col min="9730" max="9730" width="36.5546875" style="17" customWidth="1"/>
    <col min="9731" max="9731" width="18.44140625" style="17" customWidth="1"/>
    <col min="9732" max="9732" width="9.109375" style="17" customWidth="1"/>
    <col min="9733" max="9733" width="14.88671875" style="17" customWidth="1"/>
    <col min="9734" max="9734" width="14.44140625" style="17" customWidth="1"/>
    <col min="9735" max="9735" width="13" style="17" bestFit="1" customWidth="1"/>
    <col min="9736" max="9736" width="13.109375" style="17" customWidth="1"/>
    <col min="9737" max="9737" width="13.33203125" style="17" customWidth="1"/>
    <col min="9738" max="9738" width="11.6640625" style="17" customWidth="1"/>
    <col min="9739" max="9739" width="15.109375" style="17" customWidth="1"/>
    <col min="9740" max="9740" width="14.33203125" style="17" customWidth="1"/>
    <col min="9741" max="9741" width="13.33203125" style="17" customWidth="1"/>
    <col min="9742" max="9742" width="13.109375" style="17" customWidth="1"/>
    <col min="9743" max="9743" width="13" style="17" customWidth="1"/>
    <col min="9744" max="9744" width="9.109375" style="17"/>
    <col min="9745" max="9745" width="12.5546875" style="17" customWidth="1"/>
    <col min="9746" max="9746" width="9.109375" style="17"/>
    <col min="9747" max="9747" width="10.109375" style="17" bestFit="1" customWidth="1"/>
    <col min="9748" max="9985" width="9.109375" style="17"/>
    <col min="9986" max="9986" width="36.5546875" style="17" customWidth="1"/>
    <col min="9987" max="9987" width="18.44140625" style="17" customWidth="1"/>
    <col min="9988" max="9988" width="9.109375" style="17" customWidth="1"/>
    <col min="9989" max="9989" width="14.88671875" style="17" customWidth="1"/>
    <col min="9990" max="9990" width="14.44140625" style="17" customWidth="1"/>
    <col min="9991" max="9991" width="13" style="17" bestFit="1" customWidth="1"/>
    <col min="9992" max="9992" width="13.109375" style="17" customWidth="1"/>
    <col min="9993" max="9993" width="13.33203125" style="17" customWidth="1"/>
    <col min="9994" max="9994" width="11.6640625" style="17" customWidth="1"/>
    <col min="9995" max="9995" width="15.109375" style="17" customWidth="1"/>
    <col min="9996" max="9996" width="14.33203125" style="17" customWidth="1"/>
    <col min="9997" max="9997" width="13.33203125" style="17" customWidth="1"/>
    <col min="9998" max="9998" width="13.109375" style="17" customWidth="1"/>
    <col min="9999" max="9999" width="13" style="17" customWidth="1"/>
    <col min="10000" max="10000" width="9.109375" style="17"/>
    <col min="10001" max="10001" width="12.5546875" style="17" customWidth="1"/>
    <col min="10002" max="10002" width="9.109375" style="17"/>
    <col min="10003" max="10003" width="10.109375" style="17" bestFit="1" customWidth="1"/>
    <col min="10004" max="10241" width="9.109375" style="17"/>
    <col min="10242" max="10242" width="36.5546875" style="17" customWidth="1"/>
    <col min="10243" max="10243" width="18.44140625" style="17" customWidth="1"/>
    <col min="10244" max="10244" width="9.109375" style="17" customWidth="1"/>
    <col min="10245" max="10245" width="14.88671875" style="17" customWidth="1"/>
    <col min="10246" max="10246" width="14.44140625" style="17" customWidth="1"/>
    <col min="10247" max="10247" width="13" style="17" bestFit="1" customWidth="1"/>
    <col min="10248" max="10248" width="13.109375" style="17" customWidth="1"/>
    <col min="10249" max="10249" width="13.33203125" style="17" customWidth="1"/>
    <col min="10250" max="10250" width="11.6640625" style="17" customWidth="1"/>
    <col min="10251" max="10251" width="15.109375" style="17" customWidth="1"/>
    <col min="10252" max="10252" width="14.33203125" style="17" customWidth="1"/>
    <col min="10253" max="10253" width="13.33203125" style="17" customWidth="1"/>
    <col min="10254" max="10254" width="13.109375" style="17" customWidth="1"/>
    <col min="10255" max="10255" width="13" style="17" customWidth="1"/>
    <col min="10256" max="10256" width="9.109375" style="17"/>
    <col min="10257" max="10257" width="12.5546875" style="17" customWidth="1"/>
    <col min="10258" max="10258" width="9.109375" style="17"/>
    <col min="10259" max="10259" width="10.109375" style="17" bestFit="1" customWidth="1"/>
    <col min="10260" max="10497" width="9.109375" style="17"/>
    <col min="10498" max="10498" width="36.5546875" style="17" customWidth="1"/>
    <col min="10499" max="10499" width="18.44140625" style="17" customWidth="1"/>
    <col min="10500" max="10500" width="9.109375" style="17" customWidth="1"/>
    <col min="10501" max="10501" width="14.88671875" style="17" customWidth="1"/>
    <col min="10502" max="10502" width="14.44140625" style="17" customWidth="1"/>
    <col min="10503" max="10503" width="13" style="17" bestFit="1" customWidth="1"/>
    <col min="10504" max="10504" width="13.109375" style="17" customWidth="1"/>
    <col min="10505" max="10505" width="13.33203125" style="17" customWidth="1"/>
    <col min="10506" max="10506" width="11.6640625" style="17" customWidth="1"/>
    <col min="10507" max="10507" width="15.109375" style="17" customWidth="1"/>
    <col min="10508" max="10508" width="14.33203125" style="17" customWidth="1"/>
    <col min="10509" max="10509" width="13.33203125" style="17" customWidth="1"/>
    <col min="10510" max="10510" width="13.109375" style="17" customWidth="1"/>
    <col min="10511" max="10511" width="13" style="17" customWidth="1"/>
    <col min="10512" max="10512" width="9.109375" style="17"/>
    <col min="10513" max="10513" width="12.5546875" style="17" customWidth="1"/>
    <col min="10514" max="10514" width="9.109375" style="17"/>
    <col min="10515" max="10515" width="10.109375" style="17" bestFit="1" customWidth="1"/>
    <col min="10516" max="10753" width="9.109375" style="17"/>
    <col min="10754" max="10754" width="36.5546875" style="17" customWidth="1"/>
    <col min="10755" max="10755" width="18.44140625" style="17" customWidth="1"/>
    <col min="10756" max="10756" width="9.109375" style="17" customWidth="1"/>
    <col min="10757" max="10757" width="14.88671875" style="17" customWidth="1"/>
    <col min="10758" max="10758" width="14.44140625" style="17" customWidth="1"/>
    <col min="10759" max="10759" width="13" style="17" bestFit="1" customWidth="1"/>
    <col min="10760" max="10760" width="13.109375" style="17" customWidth="1"/>
    <col min="10761" max="10761" width="13.33203125" style="17" customWidth="1"/>
    <col min="10762" max="10762" width="11.6640625" style="17" customWidth="1"/>
    <col min="10763" max="10763" width="15.109375" style="17" customWidth="1"/>
    <col min="10764" max="10764" width="14.33203125" style="17" customWidth="1"/>
    <col min="10765" max="10765" width="13.33203125" style="17" customWidth="1"/>
    <col min="10766" max="10766" width="13.109375" style="17" customWidth="1"/>
    <col min="10767" max="10767" width="13" style="17" customWidth="1"/>
    <col min="10768" max="10768" width="9.109375" style="17"/>
    <col min="10769" max="10769" width="12.5546875" style="17" customWidth="1"/>
    <col min="10770" max="10770" width="9.109375" style="17"/>
    <col min="10771" max="10771" width="10.109375" style="17" bestFit="1" customWidth="1"/>
    <col min="10772" max="11009" width="9.109375" style="17"/>
    <col min="11010" max="11010" width="36.5546875" style="17" customWidth="1"/>
    <col min="11011" max="11011" width="18.44140625" style="17" customWidth="1"/>
    <col min="11012" max="11012" width="9.109375" style="17" customWidth="1"/>
    <col min="11013" max="11013" width="14.88671875" style="17" customWidth="1"/>
    <col min="11014" max="11014" width="14.44140625" style="17" customWidth="1"/>
    <col min="11015" max="11015" width="13" style="17" bestFit="1" customWidth="1"/>
    <col min="11016" max="11016" width="13.109375" style="17" customWidth="1"/>
    <col min="11017" max="11017" width="13.33203125" style="17" customWidth="1"/>
    <col min="11018" max="11018" width="11.6640625" style="17" customWidth="1"/>
    <col min="11019" max="11019" width="15.109375" style="17" customWidth="1"/>
    <col min="11020" max="11020" width="14.33203125" style="17" customWidth="1"/>
    <col min="11021" max="11021" width="13.33203125" style="17" customWidth="1"/>
    <col min="11022" max="11022" width="13.109375" style="17" customWidth="1"/>
    <col min="11023" max="11023" width="13" style="17" customWidth="1"/>
    <col min="11024" max="11024" width="9.109375" style="17"/>
    <col min="11025" max="11025" width="12.5546875" style="17" customWidth="1"/>
    <col min="11026" max="11026" width="9.109375" style="17"/>
    <col min="11027" max="11027" width="10.109375" style="17" bestFit="1" customWidth="1"/>
    <col min="11028" max="11265" width="9.109375" style="17"/>
    <col min="11266" max="11266" width="36.5546875" style="17" customWidth="1"/>
    <col min="11267" max="11267" width="18.44140625" style="17" customWidth="1"/>
    <col min="11268" max="11268" width="9.109375" style="17" customWidth="1"/>
    <col min="11269" max="11269" width="14.88671875" style="17" customWidth="1"/>
    <col min="11270" max="11270" width="14.44140625" style="17" customWidth="1"/>
    <col min="11271" max="11271" width="13" style="17" bestFit="1" customWidth="1"/>
    <col min="11272" max="11272" width="13.109375" style="17" customWidth="1"/>
    <col min="11273" max="11273" width="13.33203125" style="17" customWidth="1"/>
    <col min="11274" max="11274" width="11.6640625" style="17" customWidth="1"/>
    <col min="11275" max="11275" width="15.109375" style="17" customWidth="1"/>
    <col min="11276" max="11276" width="14.33203125" style="17" customWidth="1"/>
    <col min="11277" max="11277" width="13.33203125" style="17" customWidth="1"/>
    <col min="11278" max="11278" width="13.109375" style="17" customWidth="1"/>
    <col min="11279" max="11279" width="13" style="17" customWidth="1"/>
    <col min="11280" max="11280" width="9.109375" style="17"/>
    <col min="11281" max="11281" width="12.5546875" style="17" customWidth="1"/>
    <col min="11282" max="11282" width="9.109375" style="17"/>
    <col min="11283" max="11283" width="10.109375" style="17" bestFit="1" customWidth="1"/>
    <col min="11284" max="11521" width="9.109375" style="17"/>
    <col min="11522" max="11522" width="36.5546875" style="17" customWidth="1"/>
    <col min="11523" max="11523" width="18.44140625" style="17" customWidth="1"/>
    <col min="11524" max="11524" width="9.109375" style="17" customWidth="1"/>
    <col min="11525" max="11525" width="14.88671875" style="17" customWidth="1"/>
    <col min="11526" max="11526" width="14.44140625" style="17" customWidth="1"/>
    <col min="11527" max="11527" width="13" style="17" bestFit="1" customWidth="1"/>
    <col min="11528" max="11528" width="13.109375" style="17" customWidth="1"/>
    <col min="11529" max="11529" width="13.33203125" style="17" customWidth="1"/>
    <col min="11530" max="11530" width="11.6640625" style="17" customWidth="1"/>
    <col min="11531" max="11531" width="15.109375" style="17" customWidth="1"/>
    <col min="11532" max="11532" width="14.33203125" style="17" customWidth="1"/>
    <col min="11533" max="11533" width="13.33203125" style="17" customWidth="1"/>
    <col min="11534" max="11534" width="13.109375" style="17" customWidth="1"/>
    <col min="11535" max="11535" width="13" style="17" customWidth="1"/>
    <col min="11536" max="11536" width="9.109375" style="17"/>
    <col min="11537" max="11537" width="12.5546875" style="17" customWidth="1"/>
    <col min="11538" max="11538" width="9.109375" style="17"/>
    <col min="11539" max="11539" width="10.109375" style="17" bestFit="1" customWidth="1"/>
    <col min="11540" max="11777" width="9.109375" style="17"/>
    <col min="11778" max="11778" width="36.5546875" style="17" customWidth="1"/>
    <col min="11779" max="11779" width="18.44140625" style="17" customWidth="1"/>
    <col min="11780" max="11780" width="9.109375" style="17" customWidth="1"/>
    <col min="11781" max="11781" width="14.88671875" style="17" customWidth="1"/>
    <col min="11782" max="11782" width="14.44140625" style="17" customWidth="1"/>
    <col min="11783" max="11783" width="13" style="17" bestFit="1" customWidth="1"/>
    <col min="11784" max="11784" width="13.109375" style="17" customWidth="1"/>
    <col min="11785" max="11785" width="13.33203125" style="17" customWidth="1"/>
    <col min="11786" max="11786" width="11.6640625" style="17" customWidth="1"/>
    <col min="11787" max="11787" width="15.109375" style="17" customWidth="1"/>
    <col min="11788" max="11788" width="14.33203125" style="17" customWidth="1"/>
    <col min="11789" max="11789" width="13.33203125" style="17" customWidth="1"/>
    <col min="11790" max="11790" width="13.109375" style="17" customWidth="1"/>
    <col min="11791" max="11791" width="13" style="17" customWidth="1"/>
    <col min="11792" max="11792" width="9.109375" style="17"/>
    <col min="11793" max="11793" width="12.5546875" style="17" customWidth="1"/>
    <col min="11794" max="11794" width="9.109375" style="17"/>
    <col min="11795" max="11795" width="10.109375" style="17" bestFit="1" customWidth="1"/>
    <col min="11796" max="12033" width="9.109375" style="17"/>
    <col min="12034" max="12034" width="36.5546875" style="17" customWidth="1"/>
    <col min="12035" max="12035" width="18.44140625" style="17" customWidth="1"/>
    <col min="12036" max="12036" width="9.109375" style="17" customWidth="1"/>
    <col min="12037" max="12037" width="14.88671875" style="17" customWidth="1"/>
    <col min="12038" max="12038" width="14.44140625" style="17" customWidth="1"/>
    <col min="12039" max="12039" width="13" style="17" bestFit="1" customWidth="1"/>
    <col min="12040" max="12040" width="13.109375" style="17" customWidth="1"/>
    <col min="12041" max="12041" width="13.33203125" style="17" customWidth="1"/>
    <col min="12042" max="12042" width="11.6640625" style="17" customWidth="1"/>
    <col min="12043" max="12043" width="15.109375" style="17" customWidth="1"/>
    <col min="12044" max="12044" width="14.33203125" style="17" customWidth="1"/>
    <col min="12045" max="12045" width="13.33203125" style="17" customWidth="1"/>
    <col min="12046" max="12046" width="13.109375" style="17" customWidth="1"/>
    <col min="12047" max="12047" width="13" style="17" customWidth="1"/>
    <col min="12048" max="12048" width="9.109375" style="17"/>
    <col min="12049" max="12049" width="12.5546875" style="17" customWidth="1"/>
    <col min="12050" max="12050" width="9.109375" style="17"/>
    <col min="12051" max="12051" width="10.109375" style="17" bestFit="1" customWidth="1"/>
    <col min="12052" max="12289" width="9.109375" style="17"/>
    <col min="12290" max="12290" width="36.5546875" style="17" customWidth="1"/>
    <col min="12291" max="12291" width="18.44140625" style="17" customWidth="1"/>
    <col min="12292" max="12292" width="9.109375" style="17" customWidth="1"/>
    <col min="12293" max="12293" width="14.88671875" style="17" customWidth="1"/>
    <col min="12294" max="12294" width="14.44140625" style="17" customWidth="1"/>
    <col min="12295" max="12295" width="13" style="17" bestFit="1" customWidth="1"/>
    <col min="12296" max="12296" width="13.109375" style="17" customWidth="1"/>
    <col min="12297" max="12297" width="13.33203125" style="17" customWidth="1"/>
    <col min="12298" max="12298" width="11.6640625" style="17" customWidth="1"/>
    <col min="12299" max="12299" width="15.109375" style="17" customWidth="1"/>
    <col min="12300" max="12300" width="14.33203125" style="17" customWidth="1"/>
    <col min="12301" max="12301" width="13.33203125" style="17" customWidth="1"/>
    <col min="12302" max="12302" width="13.109375" style="17" customWidth="1"/>
    <col min="12303" max="12303" width="13" style="17" customWidth="1"/>
    <col min="12304" max="12304" width="9.109375" style="17"/>
    <col min="12305" max="12305" width="12.5546875" style="17" customWidth="1"/>
    <col min="12306" max="12306" width="9.109375" style="17"/>
    <col min="12307" max="12307" width="10.109375" style="17" bestFit="1" customWidth="1"/>
    <col min="12308" max="12545" width="9.109375" style="17"/>
    <col min="12546" max="12546" width="36.5546875" style="17" customWidth="1"/>
    <col min="12547" max="12547" width="18.44140625" style="17" customWidth="1"/>
    <col min="12548" max="12548" width="9.109375" style="17" customWidth="1"/>
    <col min="12549" max="12549" width="14.88671875" style="17" customWidth="1"/>
    <col min="12550" max="12550" width="14.44140625" style="17" customWidth="1"/>
    <col min="12551" max="12551" width="13" style="17" bestFit="1" customWidth="1"/>
    <col min="12552" max="12552" width="13.109375" style="17" customWidth="1"/>
    <col min="12553" max="12553" width="13.33203125" style="17" customWidth="1"/>
    <col min="12554" max="12554" width="11.6640625" style="17" customWidth="1"/>
    <col min="12555" max="12555" width="15.109375" style="17" customWidth="1"/>
    <col min="12556" max="12556" width="14.33203125" style="17" customWidth="1"/>
    <col min="12557" max="12557" width="13.33203125" style="17" customWidth="1"/>
    <col min="12558" max="12558" width="13.109375" style="17" customWidth="1"/>
    <col min="12559" max="12559" width="13" style="17" customWidth="1"/>
    <col min="12560" max="12560" width="9.109375" style="17"/>
    <col min="12561" max="12561" width="12.5546875" style="17" customWidth="1"/>
    <col min="12562" max="12562" width="9.109375" style="17"/>
    <col min="12563" max="12563" width="10.109375" style="17" bestFit="1" customWidth="1"/>
    <col min="12564" max="12801" width="9.109375" style="17"/>
    <col min="12802" max="12802" width="36.5546875" style="17" customWidth="1"/>
    <col min="12803" max="12803" width="18.44140625" style="17" customWidth="1"/>
    <col min="12804" max="12804" width="9.109375" style="17" customWidth="1"/>
    <col min="12805" max="12805" width="14.88671875" style="17" customWidth="1"/>
    <col min="12806" max="12806" width="14.44140625" style="17" customWidth="1"/>
    <col min="12807" max="12807" width="13" style="17" bestFit="1" customWidth="1"/>
    <col min="12808" max="12808" width="13.109375" style="17" customWidth="1"/>
    <col min="12809" max="12809" width="13.33203125" style="17" customWidth="1"/>
    <col min="12810" max="12810" width="11.6640625" style="17" customWidth="1"/>
    <col min="12811" max="12811" width="15.109375" style="17" customWidth="1"/>
    <col min="12812" max="12812" width="14.33203125" style="17" customWidth="1"/>
    <col min="12813" max="12813" width="13.33203125" style="17" customWidth="1"/>
    <col min="12814" max="12814" width="13.109375" style="17" customWidth="1"/>
    <col min="12815" max="12815" width="13" style="17" customWidth="1"/>
    <col min="12816" max="12816" width="9.109375" style="17"/>
    <col min="12817" max="12817" width="12.5546875" style="17" customWidth="1"/>
    <col min="12818" max="12818" width="9.109375" style="17"/>
    <col min="12819" max="12819" width="10.109375" style="17" bestFit="1" customWidth="1"/>
    <col min="12820" max="13057" width="9.109375" style="17"/>
    <col min="13058" max="13058" width="36.5546875" style="17" customWidth="1"/>
    <col min="13059" max="13059" width="18.44140625" style="17" customWidth="1"/>
    <col min="13060" max="13060" width="9.109375" style="17" customWidth="1"/>
    <col min="13061" max="13061" width="14.88671875" style="17" customWidth="1"/>
    <col min="13062" max="13062" width="14.44140625" style="17" customWidth="1"/>
    <col min="13063" max="13063" width="13" style="17" bestFit="1" customWidth="1"/>
    <col min="13064" max="13064" width="13.109375" style="17" customWidth="1"/>
    <col min="13065" max="13065" width="13.33203125" style="17" customWidth="1"/>
    <col min="13066" max="13066" width="11.6640625" style="17" customWidth="1"/>
    <col min="13067" max="13067" width="15.109375" style="17" customWidth="1"/>
    <col min="13068" max="13068" width="14.33203125" style="17" customWidth="1"/>
    <col min="13069" max="13069" width="13.33203125" style="17" customWidth="1"/>
    <col min="13070" max="13070" width="13.109375" style="17" customWidth="1"/>
    <col min="13071" max="13071" width="13" style="17" customWidth="1"/>
    <col min="13072" max="13072" width="9.109375" style="17"/>
    <col min="13073" max="13073" width="12.5546875" style="17" customWidth="1"/>
    <col min="13074" max="13074" width="9.109375" style="17"/>
    <col min="13075" max="13075" width="10.109375" style="17" bestFit="1" customWidth="1"/>
    <col min="13076" max="13313" width="9.109375" style="17"/>
    <col min="13314" max="13314" width="36.5546875" style="17" customWidth="1"/>
    <col min="13315" max="13315" width="18.44140625" style="17" customWidth="1"/>
    <col min="13316" max="13316" width="9.109375" style="17" customWidth="1"/>
    <col min="13317" max="13317" width="14.88671875" style="17" customWidth="1"/>
    <col min="13318" max="13318" width="14.44140625" style="17" customWidth="1"/>
    <col min="13319" max="13319" width="13" style="17" bestFit="1" customWidth="1"/>
    <col min="13320" max="13320" width="13.109375" style="17" customWidth="1"/>
    <col min="13321" max="13321" width="13.33203125" style="17" customWidth="1"/>
    <col min="13322" max="13322" width="11.6640625" style="17" customWidth="1"/>
    <col min="13323" max="13323" width="15.109375" style="17" customWidth="1"/>
    <col min="13324" max="13324" width="14.33203125" style="17" customWidth="1"/>
    <col min="13325" max="13325" width="13.33203125" style="17" customWidth="1"/>
    <col min="13326" max="13326" width="13.109375" style="17" customWidth="1"/>
    <col min="13327" max="13327" width="13" style="17" customWidth="1"/>
    <col min="13328" max="13328" width="9.109375" style="17"/>
    <col min="13329" max="13329" width="12.5546875" style="17" customWidth="1"/>
    <col min="13330" max="13330" width="9.109375" style="17"/>
    <col min="13331" max="13331" width="10.109375" style="17" bestFit="1" customWidth="1"/>
    <col min="13332" max="13569" width="9.109375" style="17"/>
    <col min="13570" max="13570" width="36.5546875" style="17" customWidth="1"/>
    <col min="13571" max="13571" width="18.44140625" style="17" customWidth="1"/>
    <col min="13572" max="13572" width="9.109375" style="17" customWidth="1"/>
    <col min="13573" max="13573" width="14.88671875" style="17" customWidth="1"/>
    <col min="13574" max="13574" width="14.44140625" style="17" customWidth="1"/>
    <col min="13575" max="13575" width="13" style="17" bestFit="1" customWidth="1"/>
    <col min="13576" max="13576" width="13.109375" style="17" customWidth="1"/>
    <col min="13577" max="13577" width="13.33203125" style="17" customWidth="1"/>
    <col min="13578" max="13578" width="11.6640625" style="17" customWidth="1"/>
    <col min="13579" max="13579" width="15.109375" style="17" customWidth="1"/>
    <col min="13580" max="13580" width="14.33203125" style="17" customWidth="1"/>
    <col min="13581" max="13581" width="13.33203125" style="17" customWidth="1"/>
    <col min="13582" max="13582" width="13.109375" style="17" customWidth="1"/>
    <col min="13583" max="13583" width="13" style="17" customWidth="1"/>
    <col min="13584" max="13584" width="9.109375" style="17"/>
    <col min="13585" max="13585" width="12.5546875" style="17" customWidth="1"/>
    <col min="13586" max="13586" width="9.109375" style="17"/>
    <col min="13587" max="13587" width="10.109375" style="17" bestFit="1" customWidth="1"/>
    <col min="13588" max="13825" width="9.109375" style="17"/>
    <col min="13826" max="13826" width="36.5546875" style="17" customWidth="1"/>
    <col min="13827" max="13827" width="18.44140625" style="17" customWidth="1"/>
    <col min="13828" max="13828" width="9.109375" style="17" customWidth="1"/>
    <col min="13829" max="13829" width="14.88671875" style="17" customWidth="1"/>
    <col min="13830" max="13830" width="14.44140625" style="17" customWidth="1"/>
    <col min="13831" max="13831" width="13" style="17" bestFit="1" customWidth="1"/>
    <col min="13832" max="13832" width="13.109375" style="17" customWidth="1"/>
    <col min="13833" max="13833" width="13.33203125" style="17" customWidth="1"/>
    <col min="13834" max="13834" width="11.6640625" style="17" customWidth="1"/>
    <col min="13835" max="13835" width="15.109375" style="17" customWidth="1"/>
    <col min="13836" max="13836" width="14.33203125" style="17" customWidth="1"/>
    <col min="13837" max="13837" width="13.33203125" style="17" customWidth="1"/>
    <col min="13838" max="13838" width="13.109375" style="17" customWidth="1"/>
    <col min="13839" max="13839" width="13" style="17" customWidth="1"/>
    <col min="13840" max="13840" width="9.109375" style="17"/>
    <col min="13841" max="13841" width="12.5546875" style="17" customWidth="1"/>
    <col min="13842" max="13842" width="9.109375" style="17"/>
    <col min="13843" max="13843" width="10.109375" style="17" bestFit="1" customWidth="1"/>
    <col min="13844" max="14081" width="9.109375" style="17"/>
    <col min="14082" max="14082" width="36.5546875" style="17" customWidth="1"/>
    <col min="14083" max="14083" width="18.44140625" style="17" customWidth="1"/>
    <col min="14084" max="14084" width="9.109375" style="17" customWidth="1"/>
    <col min="14085" max="14085" width="14.88671875" style="17" customWidth="1"/>
    <col min="14086" max="14086" width="14.44140625" style="17" customWidth="1"/>
    <col min="14087" max="14087" width="13" style="17" bestFit="1" customWidth="1"/>
    <col min="14088" max="14088" width="13.109375" style="17" customWidth="1"/>
    <col min="14089" max="14089" width="13.33203125" style="17" customWidth="1"/>
    <col min="14090" max="14090" width="11.6640625" style="17" customWidth="1"/>
    <col min="14091" max="14091" width="15.109375" style="17" customWidth="1"/>
    <col min="14092" max="14092" width="14.33203125" style="17" customWidth="1"/>
    <col min="14093" max="14093" width="13.33203125" style="17" customWidth="1"/>
    <col min="14094" max="14094" width="13.109375" style="17" customWidth="1"/>
    <col min="14095" max="14095" width="13" style="17" customWidth="1"/>
    <col min="14096" max="14096" width="9.109375" style="17"/>
    <col min="14097" max="14097" width="12.5546875" style="17" customWidth="1"/>
    <col min="14098" max="14098" width="9.109375" style="17"/>
    <col min="14099" max="14099" width="10.109375" style="17" bestFit="1" customWidth="1"/>
    <col min="14100" max="14337" width="9.109375" style="17"/>
    <col min="14338" max="14338" width="36.5546875" style="17" customWidth="1"/>
    <col min="14339" max="14339" width="18.44140625" style="17" customWidth="1"/>
    <col min="14340" max="14340" width="9.109375" style="17" customWidth="1"/>
    <col min="14341" max="14341" width="14.88671875" style="17" customWidth="1"/>
    <col min="14342" max="14342" width="14.44140625" style="17" customWidth="1"/>
    <col min="14343" max="14343" width="13" style="17" bestFit="1" customWidth="1"/>
    <col min="14344" max="14344" width="13.109375" style="17" customWidth="1"/>
    <col min="14345" max="14345" width="13.33203125" style="17" customWidth="1"/>
    <col min="14346" max="14346" width="11.6640625" style="17" customWidth="1"/>
    <col min="14347" max="14347" width="15.109375" style="17" customWidth="1"/>
    <col min="14348" max="14348" width="14.33203125" style="17" customWidth="1"/>
    <col min="14349" max="14349" width="13.33203125" style="17" customWidth="1"/>
    <col min="14350" max="14350" width="13.109375" style="17" customWidth="1"/>
    <col min="14351" max="14351" width="13" style="17" customWidth="1"/>
    <col min="14352" max="14352" width="9.109375" style="17"/>
    <col min="14353" max="14353" width="12.5546875" style="17" customWidth="1"/>
    <col min="14354" max="14354" width="9.109375" style="17"/>
    <col min="14355" max="14355" width="10.109375" style="17" bestFit="1" customWidth="1"/>
    <col min="14356" max="14593" width="9.109375" style="17"/>
    <col min="14594" max="14594" width="36.5546875" style="17" customWidth="1"/>
    <col min="14595" max="14595" width="18.44140625" style="17" customWidth="1"/>
    <col min="14596" max="14596" width="9.109375" style="17" customWidth="1"/>
    <col min="14597" max="14597" width="14.88671875" style="17" customWidth="1"/>
    <col min="14598" max="14598" width="14.44140625" style="17" customWidth="1"/>
    <col min="14599" max="14599" width="13" style="17" bestFit="1" customWidth="1"/>
    <col min="14600" max="14600" width="13.109375" style="17" customWidth="1"/>
    <col min="14601" max="14601" width="13.33203125" style="17" customWidth="1"/>
    <col min="14602" max="14602" width="11.6640625" style="17" customWidth="1"/>
    <col min="14603" max="14603" width="15.109375" style="17" customWidth="1"/>
    <col min="14604" max="14604" width="14.33203125" style="17" customWidth="1"/>
    <col min="14605" max="14605" width="13.33203125" style="17" customWidth="1"/>
    <col min="14606" max="14606" width="13.109375" style="17" customWidth="1"/>
    <col min="14607" max="14607" width="13" style="17" customWidth="1"/>
    <col min="14608" max="14608" width="9.109375" style="17"/>
    <col min="14609" max="14609" width="12.5546875" style="17" customWidth="1"/>
    <col min="14610" max="14610" width="9.109375" style="17"/>
    <col min="14611" max="14611" width="10.109375" style="17" bestFit="1" customWidth="1"/>
    <col min="14612" max="14849" width="9.109375" style="17"/>
    <col min="14850" max="14850" width="36.5546875" style="17" customWidth="1"/>
    <col min="14851" max="14851" width="18.44140625" style="17" customWidth="1"/>
    <col min="14852" max="14852" width="9.109375" style="17" customWidth="1"/>
    <col min="14853" max="14853" width="14.88671875" style="17" customWidth="1"/>
    <col min="14854" max="14854" width="14.44140625" style="17" customWidth="1"/>
    <col min="14855" max="14855" width="13" style="17" bestFit="1" customWidth="1"/>
    <col min="14856" max="14856" width="13.109375" style="17" customWidth="1"/>
    <col min="14857" max="14857" width="13.33203125" style="17" customWidth="1"/>
    <col min="14858" max="14858" width="11.6640625" style="17" customWidth="1"/>
    <col min="14859" max="14859" width="15.109375" style="17" customWidth="1"/>
    <col min="14860" max="14860" width="14.33203125" style="17" customWidth="1"/>
    <col min="14861" max="14861" width="13.33203125" style="17" customWidth="1"/>
    <col min="14862" max="14862" width="13.109375" style="17" customWidth="1"/>
    <col min="14863" max="14863" width="13" style="17" customWidth="1"/>
    <col min="14864" max="14864" width="9.109375" style="17"/>
    <col min="14865" max="14865" width="12.5546875" style="17" customWidth="1"/>
    <col min="14866" max="14866" width="9.109375" style="17"/>
    <col min="14867" max="14867" width="10.109375" style="17" bestFit="1" customWidth="1"/>
    <col min="14868" max="15105" width="9.109375" style="17"/>
    <col min="15106" max="15106" width="36.5546875" style="17" customWidth="1"/>
    <col min="15107" max="15107" width="18.44140625" style="17" customWidth="1"/>
    <col min="15108" max="15108" width="9.109375" style="17" customWidth="1"/>
    <col min="15109" max="15109" width="14.88671875" style="17" customWidth="1"/>
    <col min="15110" max="15110" width="14.44140625" style="17" customWidth="1"/>
    <col min="15111" max="15111" width="13" style="17" bestFit="1" customWidth="1"/>
    <col min="15112" max="15112" width="13.109375" style="17" customWidth="1"/>
    <col min="15113" max="15113" width="13.33203125" style="17" customWidth="1"/>
    <col min="15114" max="15114" width="11.6640625" style="17" customWidth="1"/>
    <col min="15115" max="15115" width="15.109375" style="17" customWidth="1"/>
    <col min="15116" max="15116" width="14.33203125" style="17" customWidth="1"/>
    <col min="15117" max="15117" width="13.33203125" style="17" customWidth="1"/>
    <col min="15118" max="15118" width="13.109375" style="17" customWidth="1"/>
    <col min="15119" max="15119" width="13" style="17" customWidth="1"/>
    <col min="15120" max="15120" width="9.109375" style="17"/>
    <col min="15121" max="15121" width="12.5546875" style="17" customWidth="1"/>
    <col min="15122" max="15122" width="9.109375" style="17"/>
    <col min="15123" max="15123" width="10.109375" style="17" bestFit="1" customWidth="1"/>
    <col min="15124" max="15361" width="9.109375" style="17"/>
    <col min="15362" max="15362" width="36.5546875" style="17" customWidth="1"/>
    <col min="15363" max="15363" width="18.44140625" style="17" customWidth="1"/>
    <col min="15364" max="15364" width="9.109375" style="17" customWidth="1"/>
    <col min="15365" max="15365" width="14.88671875" style="17" customWidth="1"/>
    <col min="15366" max="15366" width="14.44140625" style="17" customWidth="1"/>
    <col min="15367" max="15367" width="13" style="17" bestFit="1" customWidth="1"/>
    <col min="15368" max="15368" width="13.109375" style="17" customWidth="1"/>
    <col min="15369" max="15369" width="13.33203125" style="17" customWidth="1"/>
    <col min="15370" max="15370" width="11.6640625" style="17" customWidth="1"/>
    <col min="15371" max="15371" width="15.109375" style="17" customWidth="1"/>
    <col min="15372" max="15372" width="14.33203125" style="17" customWidth="1"/>
    <col min="15373" max="15373" width="13.33203125" style="17" customWidth="1"/>
    <col min="15374" max="15374" width="13.109375" style="17" customWidth="1"/>
    <col min="15375" max="15375" width="13" style="17" customWidth="1"/>
    <col min="15376" max="15376" width="9.109375" style="17"/>
    <col min="15377" max="15377" width="12.5546875" style="17" customWidth="1"/>
    <col min="15378" max="15378" width="9.109375" style="17"/>
    <col min="15379" max="15379" width="10.109375" style="17" bestFit="1" customWidth="1"/>
    <col min="15380" max="15617" width="9.109375" style="17"/>
    <col min="15618" max="15618" width="36.5546875" style="17" customWidth="1"/>
    <col min="15619" max="15619" width="18.44140625" style="17" customWidth="1"/>
    <col min="15620" max="15620" width="9.109375" style="17" customWidth="1"/>
    <col min="15621" max="15621" width="14.88671875" style="17" customWidth="1"/>
    <col min="15622" max="15622" width="14.44140625" style="17" customWidth="1"/>
    <col min="15623" max="15623" width="13" style="17" bestFit="1" customWidth="1"/>
    <col min="15624" max="15624" width="13.109375" style="17" customWidth="1"/>
    <col min="15625" max="15625" width="13.33203125" style="17" customWidth="1"/>
    <col min="15626" max="15626" width="11.6640625" style="17" customWidth="1"/>
    <col min="15627" max="15627" width="15.109375" style="17" customWidth="1"/>
    <col min="15628" max="15628" width="14.33203125" style="17" customWidth="1"/>
    <col min="15629" max="15629" width="13.33203125" style="17" customWidth="1"/>
    <col min="15630" max="15630" width="13.109375" style="17" customWidth="1"/>
    <col min="15631" max="15631" width="13" style="17" customWidth="1"/>
    <col min="15632" max="15632" width="9.109375" style="17"/>
    <col min="15633" max="15633" width="12.5546875" style="17" customWidth="1"/>
    <col min="15634" max="15634" width="9.109375" style="17"/>
    <col min="15635" max="15635" width="10.109375" style="17" bestFit="1" customWidth="1"/>
    <col min="15636" max="15873" width="9.109375" style="17"/>
    <col min="15874" max="15874" width="36.5546875" style="17" customWidth="1"/>
    <col min="15875" max="15875" width="18.44140625" style="17" customWidth="1"/>
    <col min="15876" max="15876" width="9.109375" style="17" customWidth="1"/>
    <col min="15877" max="15877" width="14.88671875" style="17" customWidth="1"/>
    <col min="15878" max="15878" width="14.44140625" style="17" customWidth="1"/>
    <col min="15879" max="15879" width="13" style="17" bestFit="1" customWidth="1"/>
    <col min="15880" max="15880" width="13.109375" style="17" customWidth="1"/>
    <col min="15881" max="15881" width="13.33203125" style="17" customWidth="1"/>
    <col min="15882" max="15882" width="11.6640625" style="17" customWidth="1"/>
    <col min="15883" max="15883" width="15.109375" style="17" customWidth="1"/>
    <col min="15884" max="15884" width="14.33203125" style="17" customWidth="1"/>
    <col min="15885" max="15885" width="13.33203125" style="17" customWidth="1"/>
    <col min="15886" max="15886" width="13.109375" style="17" customWidth="1"/>
    <col min="15887" max="15887" width="13" style="17" customWidth="1"/>
    <col min="15888" max="15888" width="9.109375" style="17"/>
    <col min="15889" max="15889" width="12.5546875" style="17" customWidth="1"/>
    <col min="15890" max="15890" width="9.109375" style="17"/>
    <col min="15891" max="15891" width="10.109375" style="17" bestFit="1" customWidth="1"/>
    <col min="15892" max="16129" width="9.109375" style="17"/>
    <col min="16130" max="16130" width="36.5546875" style="17" customWidth="1"/>
    <col min="16131" max="16131" width="18.44140625" style="17" customWidth="1"/>
    <col min="16132" max="16132" width="9.109375" style="17" customWidth="1"/>
    <col min="16133" max="16133" width="14.88671875" style="17" customWidth="1"/>
    <col min="16134" max="16134" width="14.44140625" style="17" customWidth="1"/>
    <col min="16135" max="16135" width="13" style="17" bestFit="1" customWidth="1"/>
    <col min="16136" max="16136" width="13.109375" style="17" customWidth="1"/>
    <col min="16137" max="16137" width="13.33203125" style="17" customWidth="1"/>
    <col min="16138" max="16138" width="11.6640625" style="17" customWidth="1"/>
    <col min="16139" max="16139" width="15.109375" style="17" customWidth="1"/>
    <col min="16140" max="16140" width="14.33203125" style="17" customWidth="1"/>
    <col min="16141" max="16141" width="13.33203125" style="17" customWidth="1"/>
    <col min="16142" max="16142" width="13.109375" style="17" customWidth="1"/>
    <col min="16143" max="16143" width="13" style="17" customWidth="1"/>
    <col min="16144" max="16144" width="9.109375" style="17"/>
    <col min="16145" max="16145" width="12.5546875" style="17" customWidth="1"/>
    <col min="16146" max="16146" width="9.109375" style="17"/>
    <col min="16147" max="16147" width="10.109375" style="17" bestFit="1" customWidth="1"/>
    <col min="16148" max="16384" width="9.109375" style="17"/>
  </cols>
  <sheetData>
    <row r="1" spans="1:19" ht="57" customHeight="1" x14ac:dyDescent="0.3">
      <c r="L1" s="5"/>
      <c r="M1" s="622" t="s">
        <v>740</v>
      </c>
      <c r="N1" s="622"/>
      <c r="O1" s="622"/>
      <c r="P1" s="622"/>
    </row>
    <row r="2" spans="1:19" x14ac:dyDescent="0.3">
      <c r="A2" s="136"/>
      <c r="B2" s="62"/>
      <c r="C2" s="62"/>
      <c r="D2" s="62"/>
      <c r="E2" s="62"/>
      <c r="F2" s="62"/>
      <c r="G2" s="137"/>
      <c r="H2" s="137"/>
      <c r="I2" s="62"/>
      <c r="J2" s="62"/>
      <c r="K2" s="62"/>
      <c r="L2" s="62"/>
      <c r="M2" s="62"/>
      <c r="N2" s="62"/>
      <c r="O2" s="62"/>
      <c r="P2" s="62"/>
    </row>
    <row r="3" spans="1:19" x14ac:dyDescent="0.3">
      <c r="A3" s="623" t="s">
        <v>99</v>
      </c>
      <c r="B3" s="623"/>
      <c r="C3" s="623"/>
      <c r="D3" s="623"/>
      <c r="E3" s="623"/>
      <c r="F3" s="623"/>
      <c r="G3" s="623"/>
      <c r="H3" s="623"/>
      <c r="I3" s="623"/>
      <c r="J3" s="623"/>
      <c r="K3" s="623"/>
      <c r="L3" s="623"/>
      <c r="M3" s="623"/>
      <c r="N3" s="623"/>
      <c r="O3" s="623"/>
      <c r="P3" s="623"/>
    </row>
    <row r="4" spans="1:19" x14ac:dyDescent="0.3">
      <c r="A4" s="623" t="s">
        <v>448</v>
      </c>
      <c r="B4" s="623"/>
      <c r="C4" s="623"/>
      <c r="D4" s="623"/>
      <c r="E4" s="623"/>
      <c r="F4" s="623"/>
      <c r="G4" s="623"/>
      <c r="H4" s="623"/>
      <c r="I4" s="623"/>
      <c r="J4" s="623"/>
      <c r="K4" s="623"/>
      <c r="L4" s="623"/>
      <c r="M4" s="623"/>
      <c r="N4" s="623"/>
      <c r="O4" s="623"/>
      <c r="P4" s="623"/>
    </row>
    <row r="5" spans="1:19" x14ac:dyDescent="0.3">
      <c r="A5" s="136"/>
      <c r="B5" s="62"/>
      <c r="C5" s="62"/>
      <c r="D5" s="62"/>
      <c r="E5" s="62"/>
      <c r="F5" s="62"/>
      <c r="G5" s="137"/>
      <c r="H5" s="137"/>
      <c r="I5" s="62"/>
      <c r="J5" s="62"/>
      <c r="K5" s="62"/>
      <c r="L5" s="62"/>
      <c r="M5" s="62"/>
      <c r="N5" s="62"/>
      <c r="O5" s="62"/>
      <c r="P5" s="62"/>
    </row>
    <row r="6" spans="1:19" ht="15" customHeight="1" x14ac:dyDescent="0.3">
      <c r="A6" s="428" t="s">
        <v>56</v>
      </c>
      <c r="B6" s="425" t="s">
        <v>100</v>
      </c>
      <c r="C6" s="421" t="s">
        <v>101</v>
      </c>
      <c r="D6" s="425" t="s">
        <v>102</v>
      </c>
      <c r="E6" s="425" t="s">
        <v>103</v>
      </c>
      <c r="F6" s="425"/>
      <c r="G6" s="425" t="s">
        <v>104</v>
      </c>
      <c r="H6" s="425"/>
      <c r="I6" s="425"/>
      <c r="J6" s="425"/>
      <c r="K6" s="425"/>
      <c r="L6" s="425"/>
      <c r="M6" s="425"/>
      <c r="N6" s="425"/>
      <c r="O6" s="417" t="s">
        <v>513</v>
      </c>
      <c r="P6" s="418"/>
    </row>
    <row r="7" spans="1:19" ht="25.5" customHeight="1" x14ac:dyDescent="0.3">
      <c r="A7" s="428"/>
      <c r="B7" s="425"/>
      <c r="C7" s="422"/>
      <c r="D7" s="425"/>
      <c r="E7" s="425"/>
      <c r="F7" s="425"/>
      <c r="G7" s="626" t="s">
        <v>105</v>
      </c>
      <c r="H7" s="626"/>
      <c r="I7" s="425" t="s">
        <v>106</v>
      </c>
      <c r="J7" s="425"/>
      <c r="K7" s="425" t="s">
        <v>107</v>
      </c>
      <c r="L7" s="425"/>
      <c r="M7" s="425" t="s">
        <v>108</v>
      </c>
      <c r="N7" s="425"/>
      <c r="O7" s="419"/>
      <c r="P7" s="420"/>
    </row>
    <row r="8" spans="1:19" x14ac:dyDescent="0.3">
      <c r="A8" s="428"/>
      <c r="B8" s="425"/>
      <c r="C8" s="432"/>
      <c r="D8" s="425"/>
      <c r="E8" s="209" t="s">
        <v>39</v>
      </c>
      <c r="F8" s="209" t="s">
        <v>40</v>
      </c>
      <c r="G8" s="210" t="s">
        <v>39</v>
      </c>
      <c r="H8" s="210" t="s">
        <v>40</v>
      </c>
      <c r="I8" s="209" t="s">
        <v>39</v>
      </c>
      <c r="J8" s="209" t="s">
        <v>40</v>
      </c>
      <c r="K8" s="209" t="s">
        <v>39</v>
      </c>
      <c r="L8" s="209" t="s">
        <v>40</v>
      </c>
      <c r="M8" s="209" t="s">
        <v>39</v>
      </c>
      <c r="N8" s="209" t="s">
        <v>109</v>
      </c>
      <c r="O8" s="624"/>
      <c r="P8" s="625"/>
    </row>
    <row r="9" spans="1:19" x14ac:dyDescent="0.3">
      <c r="A9" s="211">
        <v>1</v>
      </c>
      <c r="B9" s="209">
        <v>2</v>
      </c>
      <c r="C9" s="209">
        <v>3</v>
      </c>
      <c r="D9" s="209">
        <v>4</v>
      </c>
      <c r="E9" s="209">
        <v>5</v>
      </c>
      <c r="F9" s="209">
        <v>6</v>
      </c>
      <c r="G9" s="275">
        <v>7</v>
      </c>
      <c r="H9" s="275">
        <v>8</v>
      </c>
      <c r="I9" s="209">
        <v>9</v>
      </c>
      <c r="J9" s="209">
        <v>10</v>
      </c>
      <c r="K9" s="209">
        <v>11</v>
      </c>
      <c r="L9" s="209">
        <v>12</v>
      </c>
      <c r="M9" s="209">
        <v>13</v>
      </c>
      <c r="N9" s="209">
        <v>14</v>
      </c>
      <c r="O9" s="425">
        <v>15</v>
      </c>
      <c r="P9" s="425"/>
    </row>
    <row r="10" spans="1:19" x14ac:dyDescent="0.3">
      <c r="A10" s="276"/>
      <c r="B10" s="433" t="s">
        <v>67</v>
      </c>
      <c r="C10" s="434"/>
      <c r="D10" s="434"/>
      <c r="E10" s="434"/>
      <c r="F10" s="434"/>
      <c r="G10" s="434"/>
      <c r="H10" s="434"/>
      <c r="I10" s="434"/>
      <c r="J10" s="434"/>
      <c r="K10" s="434"/>
      <c r="L10" s="434"/>
      <c r="M10" s="434"/>
      <c r="N10" s="435"/>
      <c r="O10" s="621"/>
      <c r="P10" s="621"/>
    </row>
    <row r="11" spans="1:19" x14ac:dyDescent="0.3">
      <c r="A11" s="211" t="s">
        <v>110</v>
      </c>
      <c r="B11" s="433" t="s">
        <v>463</v>
      </c>
      <c r="C11" s="434"/>
      <c r="D11" s="434"/>
      <c r="E11" s="434"/>
      <c r="F11" s="434"/>
      <c r="G11" s="434"/>
      <c r="H11" s="434"/>
      <c r="I11" s="434"/>
      <c r="J11" s="434"/>
      <c r="K11" s="434"/>
      <c r="L11" s="434"/>
      <c r="M11" s="434"/>
      <c r="N11" s="435"/>
      <c r="O11" s="621"/>
      <c r="P11" s="621"/>
    </row>
    <row r="12" spans="1:19" x14ac:dyDescent="0.3">
      <c r="A12" s="276"/>
      <c r="B12" s="433" t="s">
        <v>450</v>
      </c>
      <c r="C12" s="434"/>
      <c r="D12" s="434"/>
      <c r="E12" s="434"/>
      <c r="F12" s="434"/>
      <c r="G12" s="434"/>
      <c r="H12" s="434"/>
      <c r="I12" s="434"/>
      <c r="J12" s="434"/>
      <c r="K12" s="434"/>
      <c r="L12" s="434"/>
      <c r="M12" s="434"/>
      <c r="N12" s="435"/>
      <c r="O12" s="617"/>
      <c r="P12" s="618"/>
    </row>
    <row r="13" spans="1:19" s="2" customFormat="1" x14ac:dyDescent="0.3">
      <c r="A13" s="415"/>
      <c r="B13" s="421" t="s">
        <v>111</v>
      </c>
      <c r="C13" s="421" t="s">
        <v>782</v>
      </c>
      <c r="D13" s="209" t="s">
        <v>112</v>
      </c>
      <c r="E13" s="210">
        <f>SUM(E14:E20)</f>
        <v>30355736.900000002</v>
      </c>
      <c r="F13" s="210">
        <f t="shared" ref="F13:N13" si="0">SUM(F14:F20)</f>
        <v>12449196.200000001</v>
      </c>
      <c r="G13" s="210">
        <f t="shared" si="0"/>
        <v>12099971.699999999</v>
      </c>
      <c r="H13" s="210">
        <f t="shared" si="0"/>
        <v>8023931.8000000007</v>
      </c>
      <c r="I13" s="210">
        <f t="shared" si="0"/>
        <v>0</v>
      </c>
      <c r="J13" s="210">
        <f t="shared" si="0"/>
        <v>0</v>
      </c>
      <c r="K13" s="210">
        <f t="shared" si="0"/>
        <v>13878113.600000001</v>
      </c>
      <c r="L13" s="210">
        <f t="shared" si="0"/>
        <v>3799885.6</v>
      </c>
      <c r="M13" s="210">
        <f t="shared" si="0"/>
        <v>4377651.5999999996</v>
      </c>
      <c r="N13" s="210">
        <f t="shared" si="0"/>
        <v>625378.80000000005</v>
      </c>
      <c r="O13" s="417" t="s">
        <v>7</v>
      </c>
      <c r="P13" s="418"/>
      <c r="Q13" s="12"/>
      <c r="R13" s="12"/>
      <c r="S13" s="12"/>
    </row>
    <row r="14" spans="1:19" s="2" customFormat="1" ht="19.5" customHeight="1" x14ac:dyDescent="0.3">
      <c r="A14" s="416"/>
      <c r="B14" s="422"/>
      <c r="C14" s="422"/>
      <c r="D14" s="209" t="s">
        <v>22</v>
      </c>
      <c r="E14" s="210">
        <f>G14+I14+K14+M14</f>
        <v>4410420.8</v>
      </c>
      <c r="F14" s="210">
        <f>H14+J14+L14+N14</f>
        <v>4341832.0999999996</v>
      </c>
      <c r="G14" s="210">
        <f>'Пр. 2 к пп1'!I71</f>
        <v>1816460</v>
      </c>
      <c r="H14" s="210">
        <f>'Пр. 2 к пп1'!J71</f>
        <v>1816460</v>
      </c>
      <c r="I14" s="210">
        <f>'Пр. 2 к пп1'!K71</f>
        <v>0</v>
      </c>
      <c r="J14" s="210">
        <f>'Пр. 2 к пп1'!L71</f>
        <v>0</v>
      </c>
      <c r="K14" s="210">
        <f>'Пр. 2 к пп1'!M71</f>
        <v>1968582</v>
      </c>
      <c r="L14" s="210">
        <f>'Пр. 2 к пп1'!N71</f>
        <v>1899993.3</v>
      </c>
      <c r="M14" s="210">
        <f>'Пр. 2 к пп1'!O71</f>
        <v>625378.80000000005</v>
      </c>
      <c r="N14" s="210">
        <f>'Пр. 2 к пп1'!P71</f>
        <v>625378.80000000005</v>
      </c>
      <c r="O14" s="419"/>
      <c r="P14" s="420"/>
      <c r="Q14" s="12"/>
      <c r="R14" s="12"/>
      <c r="S14" s="12"/>
    </row>
    <row r="15" spans="1:19" s="2" customFormat="1" x14ac:dyDescent="0.3">
      <c r="A15" s="416"/>
      <c r="B15" s="422"/>
      <c r="C15" s="422"/>
      <c r="D15" s="209" t="s">
        <v>23</v>
      </c>
      <c r="E15" s="210">
        <f t="shared" ref="E15:F20" si="1">G15+I15+K15+M15</f>
        <v>4376484.0999999996</v>
      </c>
      <c r="F15" s="210">
        <f t="shared" si="1"/>
        <v>3688995.5</v>
      </c>
      <c r="G15" s="210">
        <f>'Пр. 2 к пп1'!I72</f>
        <v>1789103.2</v>
      </c>
      <c r="H15" s="210">
        <f>'Пр. 2 к пп1'!J72</f>
        <v>1789103.2</v>
      </c>
      <c r="I15" s="210">
        <f>'Пр. 2 к пп1'!K72</f>
        <v>0</v>
      </c>
      <c r="J15" s="210">
        <f>'Пр. 2 к пп1'!L72</f>
        <v>0</v>
      </c>
      <c r="K15" s="210">
        <f>'Пр. 2 к пп1'!M72</f>
        <v>1962002.1</v>
      </c>
      <c r="L15" s="210">
        <f>'Пр. 2 к пп1'!N72</f>
        <v>1899892.3</v>
      </c>
      <c r="M15" s="210">
        <f>'Пр. 2 к пп1'!O72</f>
        <v>625378.80000000005</v>
      </c>
      <c r="N15" s="210">
        <f>'Пр. 2 к пп1'!P72</f>
        <v>0</v>
      </c>
      <c r="O15" s="419"/>
      <c r="P15" s="420"/>
      <c r="Q15" s="12"/>
      <c r="R15" s="12"/>
      <c r="S15" s="12"/>
    </row>
    <row r="16" spans="1:19" s="2" customFormat="1" x14ac:dyDescent="0.3">
      <c r="A16" s="416"/>
      <c r="B16" s="422"/>
      <c r="C16" s="422"/>
      <c r="D16" s="209" t="s">
        <v>24</v>
      </c>
      <c r="E16" s="210">
        <f t="shared" si="1"/>
        <v>4403752.8</v>
      </c>
      <c r="F16" s="210">
        <f t="shared" si="1"/>
        <v>1784171.8</v>
      </c>
      <c r="G16" s="210">
        <f>'Пр. 2 к пп1'!I73</f>
        <v>1788868.1</v>
      </c>
      <c r="H16" s="210">
        <f>'Пр. 2 к пп1'!J73</f>
        <v>1784171.8</v>
      </c>
      <c r="I16" s="210">
        <f>'Пр. 2 к пп1'!K73</f>
        <v>0</v>
      </c>
      <c r="J16" s="210">
        <f>'Пр. 2 к пп1'!L73</f>
        <v>0</v>
      </c>
      <c r="K16" s="210">
        <f>'Пр. 2 к пп1'!M73</f>
        <v>1989505.9000000001</v>
      </c>
      <c r="L16" s="210">
        <f>'Пр. 2 к пп1'!N73</f>
        <v>0</v>
      </c>
      <c r="M16" s="210">
        <f>'Пр. 2 к пп1'!O73</f>
        <v>625378.80000000005</v>
      </c>
      <c r="N16" s="210">
        <f>'Пр. 2 к пп1'!P73</f>
        <v>0</v>
      </c>
      <c r="O16" s="419"/>
      <c r="P16" s="420"/>
      <c r="Q16" s="12"/>
      <c r="R16" s="12"/>
      <c r="S16" s="12"/>
    </row>
    <row r="17" spans="1:19" s="2" customFormat="1" x14ac:dyDescent="0.3">
      <c r="A17" s="416"/>
      <c r="B17" s="422"/>
      <c r="C17" s="422"/>
      <c r="D17" s="209" t="s">
        <v>25</v>
      </c>
      <c r="E17" s="210">
        <f t="shared" si="1"/>
        <v>4291269.8</v>
      </c>
      <c r="F17" s="210">
        <f t="shared" si="1"/>
        <v>1317448.3999999999</v>
      </c>
      <c r="G17" s="210">
        <f>'Пр. 2 к пп1'!I74</f>
        <v>1676385.1</v>
      </c>
      <c r="H17" s="210">
        <f>'Пр. 2 к пп1'!J74</f>
        <v>1317448.3999999999</v>
      </c>
      <c r="I17" s="210">
        <f>'Пр. 2 к пп1'!K74</f>
        <v>0</v>
      </c>
      <c r="J17" s="210">
        <f>'Пр. 2 к пп1'!L74</f>
        <v>0</v>
      </c>
      <c r="K17" s="210">
        <f>'Пр. 2 к пп1'!M74</f>
        <v>1989505.9000000001</v>
      </c>
      <c r="L17" s="210">
        <f>'Пр. 2 к пп1'!N74</f>
        <v>0</v>
      </c>
      <c r="M17" s="210">
        <f>'Пр. 2 к пп1'!O74</f>
        <v>625378.80000000005</v>
      </c>
      <c r="N17" s="210">
        <f>'Пр. 2 к пп1'!P74</f>
        <v>0</v>
      </c>
      <c r="O17" s="419"/>
      <c r="P17" s="420"/>
      <c r="Q17" s="12"/>
      <c r="R17" s="12"/>
      <c r="S17" s="12"/>
    </row>
    <row r="18" spans="1:19" s="2" customFormat="1" x14ac:dyDescent="0.3">
      <c r="A18" s="416"/>
      <c r="B18" s="422"/>
      <c r="C18" s="422"/>
      <c r="D18" s="209" t="s">
        <v>26</v>
      </c>
      <c r="E18" s="210">
        <f t="shared" si="1"/>
        <v>4291269.8</v>
      </c>
      <c r="F18" s="210">
        <f t="shared" si="1"/>
        <v>1316748.3999999999</v>
      </c>
      <c r="G18" s="210">
        <f>'Пр. 2 к пп1'!I75</f>
        <v>1676385.1</v>
      </c>
      <c r="H18" s="210">
        <f>'Пр. 2 к пп1'!J75</f>
        <v>1316748.3999999999</v>
      </c>
      <c r="I18" s="210">
        <f>'Пр. 2 к пп1'!K75</f>
        <v>0</v>
      </c>
      <c r="J18" s="210">
        <f>'Пр. 2 к пп1'!L75</f>
        <v>0</v>
      </c>
      <c r="K18" s="210">
        <f>'Пр. 2 к пп1'!M75</f>
        <v>1989505.9000000001</v>
      </c>
      <c r="L18" s="210">
        <f>'Пр. 2 к пп1'!N75</f>
        <v>0</v>
      </c>
      <c r="M18" s="210">
        <f>'Пр. 2 к пп1'!O75</f>
        <v>625378.80000000005</v>
      </c>
      <c r="N18" s="210">
        <f>'Пр. 2 к пп1'!P75</f>
        <v>0</v>
      </c>
      <c r="O18" s="419"/>
      <c r="P18" s="420"/>
      <c r="Q18" s="12"/>
      <c r="R18" s="12"/>
      <c r="S18" s="12"/>
    </row>
    <row r="19" spans="1:19" s="2" customFormat="1" x14ac:dyDescent="0.3">
      <c r="A19" s="416"/>
      <c r="B19" s="422"/>
      <c r="C19" s="422"/>
      <c r="D19" s="209" t="s">
        <v>41</v>
      </c>
      <c r="E19" s="210">
        <f t="shared" si="1"/>
        <v>4291269.8</v>
      </c>
      <c r="F19" s="210">
        <f t="shared" si="1"/>
        <v>0</v>
      </c>
      <c r="G19" s="210">
        <f>'Пр. 2 к пп1'!I76</f>
        <v>1676385.1</v>
      </c>
      <c r="H19" s="210">
        <f>'Пр. 2 к пп1'!J76</f>
        <v>0</v>
      </c>
      <c r="I19" s="210">
        <f>'Пр. 2 к пп1'!K76</f>
        <v>0</v>
      </c>
      <c r="J19" s="210">
        <f>'Пр. 2 к пп1'!L76</f>
        <v>0</v>
      </c>
      <c r="K19" s="210">
        <f>'Пр. 2 к пп1'!M76</f>
        <v>1989505.9000000001</v>
      </c>
      <c r="L19" s="210">
        <f>'Пр. 2 к пп1'!N76</f>
        <v>0</v>
      </c>
      <c r="M19" s="210">
        <f>'Пр. 2 к пп1'!O76</f>
        <v>625378.80000000005</v>
      </c>
      <c r="N19" s="210">
        <f>'Пр. 2 к пп1'!P76</f>
        <v>0</v>
      </c>
      <c r="O19" s="419"/>
      <c r="P19" s="420"/>
      <c r="Q19" s="12"/>
      <c r="R19" s="12"/>
      <c r="S19" s="12"/>
    </row>
    <row r="20" spans="1:19" s="2" customFormat="1" x14ac:dyDescent="0.3">
      <c r="A20" s="416"/>
      <c r="B20" s="422"/>
      <c r="C20" s="432"/>
      <c r="D20" s="209" t="s">
        <v>28</v>
      </c>
      <c r="E20" s="210">
        <f t="shared" si="1"/>
        <v>4291269.8</v>
      </c>
      <c r="F20" s="210">
        <f t="shared" si="1"/>
        <v>0</v>
      </c>
      <c r="G20" s="210">
        <f>'Пр. 2 к пп1'!I77</f>
        <v>1676385.1</v>
      </c>
      <c r="H20" s="210">
        <f>'Пр. 2 к пп1'!J77</f>
        <v>0</v>
      </c>
      <c r="I20" s="210">
        <f>'Пр. 2 к пп1'!K77</f>
        <v>0</v>
      </c>
      <c r="J20" s="210">
        <f>'Пр. 2 к пп1'!L77</f>
        <v>0</v>
      </c>
      <c r="K20" s="210">
        <f>'Пр. 2 к пп1'!M77</f>
        <v>1989505.9000000001</v>
      </c>
      <c r="L20" s="210">
        <f>'Пр. 2 к пп1'!N77</f>
        <v>0</v>
      </c>
      <c r="M20" s="210">
        <f>'Пр. 2 к пп1'!O77</f>
        <v>625378.80000000005</v>
      </c>
      <c r="N20" s="210">
        <f>'Пр. 2 к пп1'!P77</f>
        <v>0</v>
      </c>
      <c r="O20" s="419"/>
      <c r="P20" s="420"/>
      <c r="Q20" s="12"/>
      <c r="R20" s="12"/>
      <c r="S20" s="12"/>
    </row>
    <row r="21" spans="1:19" x14ac:dyDescent="0.3">
      <c r="A21" s="211" t="s">
        <v>113</v>
      </c>
      <c r="B21" s="433" t="s">
        <v>461</v>
      </c>
      <c r="C21" s="434"/>
      <c r="D21" s="434"/>
      <c r="E21" s="434"/>
      <c r="F21" s="434"/>
      <c r="G21" s="434"/>
      <c r="H21" s="434"/>
      <c r="I21" s="434"/>
      <c r="J21" s="434"/>
      <c r="K21" s="434"/>
      <c r="L21" s="434"/>
      <c r="M21" s="434"/>
      <c r="N21" s="435"/>
      <c r="O21" s="621"/>
      <c r="P21" s="621"/>
    </row>
    <row r="22" spans="1:19" x14ac:dyDescent="0.3">
      <c r="A22" s="276"/>
      <c r="B22" s="433" t="s">
        <v>449</v>
      </c>
      <c r="C22" s="434"/>
      <c r="D22" s="434"/>
      <c r="E22" s="434"/>
      <c r="F22" s="434"/>
      <c r="G22" s="434"/>
      <c r="H22" s="434"/>
      <c r="I22" s="434"/>
      <c r="J22" s="434"/>
      <c r="K22" s="434"/>
      <c r="L22" s="434"/>
      <c r="M22" s="434"/>
      <c r="N22" s="435"/>
      <c r="O22" s="617"/>
      <c r="P22" s="618"/>
    </row>
    <row r="23" spans="1:19" s="2" customFormat="1" ht="15" customHeight="1" x14ac:dyDescent="0.3">
      <c r="A23" s="404"/>
      <c r="B23" s="404" t="s">
        <v>114</v>
      </c>
      <c r="C23" s="404" t="s">
        <v>784</v>
      </c>
      <c r="D23" s="138" t="s">
        <v>112</v>
      </c>
      <c r="E23" s="149">
        <f>SUM(E24:E30)</f>
        <v>38932894.400000006</v>
      </c>
      <c r="F23" s="149">
        <f t="shared" ref="F23:N23" si="2">SUM(F24:F30)</f>
        <v>12302190.600000001</v>
      </c>
      <c r="G23" s="149">
        <f t="shared" si="2"/>
        <v>7431950.2999999989</v>
      </c>
      <c r="H23" s="149">
        <f t="shared" si="2"/>
        <v>3873268.8</v>
      </c>
      <c r="I23" s="149">
        <f t="shared" si="2"/>
        <v>1944250.9</v>
      </c>
      <c r="J23" s="149">
        <f t="shared" si="2"/>
        <v>619928.69999999995</v>
      </c>
      <c r="K23" s="149">
        <f t="shared" si="2"/>
        <v>28529872.999999996</v>
      </c>
      <c r="L23" s="149">
        <f t="shared" si="2"/>
        <v>7662304.5</v>
      </c>
      <c r="M23" s="149">
        <f t="shared" si="2"/>
        <v>1026820.2</v>
      </c>
      <c r="N23" s="149">
        <f t="shared" si="2"/>
        <v>146688.6</v>
      </c>
      <c r="O23" s="439" t="s">
        <v>7</v>
      </c>
      <c r="P23" s="440"/>
    </row>
    <row r="24" spans="1:19" s="2" customFormat="1" x14ac:dyDescent="0.3">
      <c r="A24" s="405"/>
      <c r="B24" s="405"/>
      <c r="C24" s="405"/>
      <c r="D24" s="138" t="s">
        <v>22</v>
      </c>
      <c r="E24" s="149">
        <f>G24+I24+K24+M24</f>
        <v>5508880.0999999996</v>
      </c>
      <c r="F24" s="149">
        <f>H24+J24+L24+N24</f>
        <v>4995895.0999999996</v>
      </c>
      <c r="G24" s="149">
        <f>'Пр.2 к пп2'!I147</f>
        <v>1145442.3</v>
      </c>
      <c r="H24" s="149">
        <f>'Пр.2 к пп2'!J147</f>
        <v>760782.2</v>
      </c>
      <c r="I24" s="149">
        <f>'Пр.2 к пп2'!K147</f>
        <v>262826.90000000002</v>
      </c>
      <c r="J24" s="149">
        <f>'Пр.2 к пп2'!L147</f>
        <v>261774.7</v>
      </c>
      <c r="K24" s="149">
        <f>'Пр.2 к пп2'!M147</f>
        <v>3953922.3000000003</v>
      </c>
      <c r="L24" s="149">
        <f>'Пр.2 к пп2'!N147</f>
        <v>3826649.5999999996</v>
      </c>
      <c r="M24" s="149">
        <f>'Пр.2 к пп2'!O147</f>
        <v>146688.6</v>
      </c>
      <c r="N24" s="149">
        <f>'Пр.2 к пп2'!P147</f>
        <v>146688.6</v>
      </c>
      <c r="O24" s="441"/>
      <c r="P24" s="442"/>
    </row>
    <row r="25" spans="1:19" s="2" customFormat="1" x14ac:dyDescent="0.3">
      <c r="A25" s="405"/>
      <c r="B25" s="405"/>
      <c r="C25" s="405"/>
      <c r="D25" s="138" t="s">
        <v>23</v>
      </c>
      <c r="E25" s="149">
        <f t="shared" ref="E25:F30" si="3">G25+I25+K25+M25</f>
        <v>6058824.7999999998</v>
      </c>
      <c r="F25" s="149">
        <f t="shared" si="3"/>
        <v>4975002.2</v>
      </c>
      <c r="G25" s="149">
        <f>'Пр.2 к пп2'!I148</f>
        <v>1374305</v>
      </c>
      <c r="H25" s="149">
        <f>'Пр.2 к пп2'!J148</f>
        <v>781193.3</v>
      </c>
      <c r="I25" s="149">
        <f>'Пр.2 к пп2'!K148</f>
        <v>358154</v>
      </c>
      <c r="J25" s="149">
        <f>'Пр.2 к пп2'!L148</f>
        <v>358154</v>
      </c>
      <c r="K25" s="149">
        <f>'Пр.2 к пп2'!M148</f>
        <v>4179677.2</v>
      </c>
      <c r="L25" s="149">
        <f>'Пр.2 к пп2'!N148</f>
        <v>3835654.9</v>
      </c>
      <c r="M25" s="149">
        <f>'Пр.2 к пп2'!O148</f>
        <v>146688.6</v>
      </c>
      <c r="N25" s="149">
        <f>'Пр.2 к пп2'!P148</f>
        <v>0</v>
      </c>
      <c r="O25" s="441"/>
      <c r="P25" s="442"/>
    </row>
    <row r="26" spans="1:19" s="2" customFormat="1" x14ac:dyDescent="0.3">
      <c r="A26" s="405"/>
      <c r="B26" s="405"/>
      <c r="C26" s="405"/>
      <c r="D26" s="138" t="s">
        <v>24</v>
      </c>
      <c r="E26" s="149">
        <f t="shared" si="3"/>
        <v>5528419.0999999996</v>
      </c>
      <c r="F26" s="149">
        <f t="shared" si="3"/>
        <v>731293.3</v>
      </c>
      <c r="G26" s="149">
        <f>'Пр.2 к пп2'!I149</f>
        <v>982440.6</v>
      </c>
      <c r="H26" s="149">
        <f>'Пр.2 к пп2'!J149</f>
        <v>731293.3</v>
      </c>
      <c r="I26" s="149">
        <f>'Пр.2 к пп2'!K149</f>
        <v>264654</v>
      </c>
      <c r="J26" s="149">
        <f>'Пр.2 к пп2'!L149</f>
        <v>0</v>
      </c>
      <c r="K26" s="149">
        <f>'Пр.2 к пп2'!M149</f>
        <v>4134635.9</v>
      </c>
      <c r="L26" s="149">
        <f>'Пр.2 к пп2'!N149</f>
        <v>0</v>
      </c>
      <c r="M26" s="149">
        <f>'Пр.2 к пп2'!O149</f>
        <v>146688.6</v>
      </c>
      <c r="N26" s="149">
        <f>'Пр.2 к пп2'!P149</f>
        <v>0</v>
      </c>
      <c r="O26" s="441"/>
      <c r="P26" s="442"/>
    </row>
    <row r="27" spans="1:19" s="2" customFormat="1" x14ac:dyDescent="0.3">
      <c r="A27" s="405"/>
      <c r="B27" s="405"/>
      <c r="C27" s="405"/>
      <c r="D27" s="138" t="s">
        <v>25</v>
      </c>
      <c r="E27" s="149">
        <f t="shared" si="3"/>
        <v>5515442.5999999996</v>
      </c>
      <c r="F27" s="149">
        <f t="shared" si="3"/>
        <v>800000</v>
      </c>
      <c r="G27" s="149">
        <f>'Пр.2 к пп2'!I150</f>
        <v>982440.6</v>
      </c>
      <c r="H27" s="149">
        <f>'Пр.2 к пп2'!J150</f>
        <v>800000</v>
      </c>
      <c r="I27" s="149">
        <f>'Пр.2 к пп2'!K150</f>
        <v>264654</v>
      </c>
      <c r="J27" s="149">
        <f>'Пр.2 к пп2'!L150</f>
        <v>0</v>
      </c>
      <c r="K27" s="149">
        <f>'Пр.2 к пп2'!M150</f>
        <v>4121659.4</v>
      </c>
      <c r="L27" s="149">
        <f>'Пр.2 к пп2'!N150</f>
        <v>0</v>
      </c>
      <c r="M27" s="149">
        <f>'Пр.2 к пп2'!O150</f>
        <v>146688.6</v>
      </c>
      <c r="N27" s="149">
        <f>'Пр.2 к пп2'!P150</f>
        <v>0</v>
      </c>
      <c r="O27" s="441"/>
      <c r="P27" s="442"/>
    </row>
    <row r="28" spans="1:19" s="2" customFormat="1" x14ac:dyDescent="0.3">
      <c r="A28" s="405"/>
      <c r="B28" s="405"/>
      <c r="C28" s="405"/>
      <c r="D28" s="138" t="s">
        <v>26</v>
      </c>
      <c r="E28" s="149">
        <f t="shared" si="3"/>
        <v>5440442.5999999996</v>
      </c>
      <c r="F28" s="149">
        <f t="shared" si="3"/>
        <v>800000</v>
      </c>
      <c r="G28" s="149">
        <f>'Пр.2 к пп2'!I151</f>
        <v>982440.6</v>
      </c>
      <c r="H28" s="149">
        <f>'Пр.2 к пп2'!J151</f>
        <v>800000</v>
      </c>
      <c r="I28" s="149">
        <f>'Пр.2 к пп2'!K151</f>
        <v>264654</v>
      </c>
      <c r="J28" s="149">
        <f>'Пр.2 к пп2'!L151</f>
        <v>0</v>
      </c>
      <c r="K28" s="149">
        <f>'Пр.2 к пп2'!M151</f>
        <v>4046659.4</v>
      </c>
      <c r="L28" s="149">
        <f>'Пр.2 к пп2'!N151</f>
        <v>0</v>
      </c>
      <c r="M28" s="149">
        <f>'Пр.2 к пп2'!O151</f>
        <v>146688.6</v>
      </c>
      <c r="N28" s="149">
        <f>'Пр.2 к пп2'!P151</f>
        <v>0</v>
      </c>
      <c r="O28" s="441"/>
      <c r="P28" s="442"/>
      <c r="Q28" s="135"/>
    </row>
    <row r="29" spans="1:19" s="2" customFormat="1" x14ac:dyDescent="0.3">
      <c r="A29" s="405"/>
      <c r="B29" s="405"/>
      <c r="C29" s="405"/>
      <c r="D29" s="138" t="s">
        <v>41</v>
      </c>
      <c r="E29" s="149">
        <f t="shared" si="3"/>
        <v>5440442.5999999996</v>
      </c>
      <c r="F29" s="149">
        <f t="shared" si="3"/>
        <v>0</v>
      </c>
      <c r="G29" s="149">
        <f>'Пр.2 к пп2'!I152</f>
        <v>982440.6</v>
      </c>
      <c r="H29" s="149">
        <f>'Пр.2 к пп2'!J152</f>
        <v>0</v>
      </c>
      <c r="I29" s="149">
        <f>'Пр.2 к пп2'!K152</f>
        <v>264654</v>
      </c>
      <c r="J29" s="149">
        <f>'Пр.2 к пп2'!L152</f>
        <v>0</v>
      </c>
      <c r="K29" s="149">
        <f>'Пр.2 к пп2'!M152</f>
        <v>4046659.4</v>
      </c>
      <c r="L29" s="149">
        <f>'Пр.2 к пп2'!N152</f>
        <v>0</v>
      </c>
      <c r="M29" s="149">
        <f>'Пр.2 к пп2'!O152</f>
        <v>146688.6</v>
      </c>
      <c r="N29" s="149">
        <f>'Пр.2 к пп2'!P152</f>
        <v>0</v>
      </c>
      <c r="O29" s="441"/>
      <c r="P29" s="442"/>
      <c r="Q29" s="135"/>
    </row>
    <row r="30" spans="1:19" s="2" customFormat="1" ht="23.25" customHeight="1" x14ac:dyDescent="0.3">
      <c r="A30" s="405"/>
      <c r="B30" s="405"/>
      <c r="C30" s="406"/>
      <c r="D30" s="138" t="s">
        <v>28</v>
      </c>
      <c r="E30" s="149">
        <f t="shared" si="3"/>
        <v>5440442.5999999996</v>
      </c>
      <c r="F30" s="149">
        <f t="shared" si="3"/>
        <v>0</v>
      </c>
      <c r="G30" s="149">
        <f>'Пр.2 к пп2'!I153</f>
        <v>982440.6</v>
      </c>
      <c r="H30" s="149">
        <f>'Пр.2 к пп2'!J153</f>
        <v>0</v>
      </c>
      <c r="I30" s="149">
        <f>'Пр.2 к пп2'!K153</f>
        <v>264654</v>
      </c>
      <c r="J30" s="149">
        <f>'Пр.2 к пп2'!L153</f>
        <v>0</v>
      </c>
      <c r="K30" s="149">
        <f>'Пр.2 к пп2'!M153</f>
        <v>4046659.4</v>
      </c>
      <c r="L30" s="149">
        <f>'Пр.2 к пп2'!N153</f>
        <v>0</v>
      </c>
      <c r="M30" s="149">
        <f>'Пр.2 к пп2'!O153</f>
        <v>146688.6</v>
      </c>
      <c r="N30" s="149">
        <f>'Пр.2 к пп2'!P153</f>
        <v>0</v>
      </c>
      <c r="O30" s="441"/>
      <c r="P30" s="442"/>
      <c r="Q30" s="135"/>
    </row>
    <row r="31" spans="1:19" x14ac:dyDescent="0.3">
      <c r="A31" s="211" t="s">
        <v>115</v>
      </c>
      <c r="B31" s="433" t="s">
        <v>88</v>
      </c>
      <c r="C31" s="434"/>
      <c r="D31" s="434"/>
      <c r="E31" s="434"/>
      <c r="F31" s="434"/>
      <c r="G31" s="434"/>
      <c r="H31" s="434"/>
      <c r="I31" s="434"/>
      <c r="J31" s="434"/>
      <c r="K31" s="434"/>
      <c r="L31" s="434"/>
      <c r="M31" s="434"/>
      <c r="N31" s="435"/>
      <c r="O31" s="621"/>
      <c r="P31" s="621"/>
    </row>
    <row r="32" spans="1:19" x14ac:dyDescent="0.3">
      <c r="A32" s="276"/>
      <c r="B32" s="433" t="s">
        <v>451</v>
      </c>
      <c r="C32" s="434"/>
      <c r="D32" s="434"/>
      <c r="E32" s="434"/>
      <c r="F32" s="434"/>
      <c r="G32" s="434"/>
      <c r="H32" s="434"/>
      <c r="I32" s="434"/>
      <c r="J32" s="434"/>
      <c r="K32" s="434"/>
      <c r="L32" s="434"/>
      <c r="M32" s="434"/>
      <c r="N32" s="435"/>
      <c r="O32" s="617"/>
      <c r="P32" s="618"/>
    </row>
    <row r="33" spans="1:21" s="2" customFormat="1" x14ac:dyDescent="0.3">
      <c r="A33" s="404"/>
      <c r="B33" s="404" t="s">
        <v>116</v>
      </c>
      <c r="C33" s="404" t="s">
        <v>789</v>
      </c>
      <c r="D33" s="138" t="s">
        <v>112</v>
      </c>
      <c r="E33" s="149">
        <f>SUM(E34:E40)</f>
        <v>1802623.6</v>
      </c>
      <c r="F33" s="149">
        <f t="shared" ref="F33:N33" si="4">SUM(F34:F40)</f>
        <v>590205.39999999991</v>
      </c>
      <c r="G33" s="149">
        <f t="shared" si="4"/>
        <v>751942.7</v>
      </c>
      <c r="H33" s="149">
        <f t="shared" si="4"/>
        <v>399236.49999999994</v>
      </c>
      <c r="I33" s="149">
        <f t="shared" si="4"/>
        <v>0</v>
      </c>
      <c r="J33" s="149">
        <f t="shared" si="4"/>
        <v>0</v>
      </c>
      <c r="K33" s="149">
        <f t="shared" si="4"/>
        <v>505024.6</v>
      </c>
      <c r="L33" s="149">
        <f t="shared" si="4"/>
        <v>113018</v>
      </c>
      <c r="M33" s="149">
        <f t="shared" si="4"/>
        <v>545656.30000000005</v>
      </c>
      <c r="N33" s="149">
        <f t="shared" si="4"/>
        <v>77950.899999999994</v>
      </c>
      <c r="O33" s="439" t="s">
        <v>117</v>
      </c>
      <c r="P33" s="440"/>
      <c r="Q33" s="135"/>
      <c r="R33" s="135"/>
      <c r="S33" s="135"/>
      <c r="T33" s="135"/>
      <c r="U33" s="135"/>
    </row>
    <row r="34" spans="1:21" s="2" customFormat="1" x14ac:dyDescent="0.3">
      <c r="A34" s="405"/>
      <c r="B34" s="405"/>
      <c r="C34" s="405"/>
      <c r="D34" s="138" t="s">
        <v>22</v>
      </c>
      <c r="E34" s="149">
        <f>G34+I34+K34+M34</f>
        <v>264843.8</v>
      </c>
      <c r="F34" s="149">
        <f>H34+J34+L34+N34</f>
        <v>236151.19999999998</v>
      </c>
      <c r="G34" s="149">
        <f>'Пр. 2 к пп. 3'!I150</f>
        <v>130383.9</v>
      </c>
      <c r="H34" s="149">
        <f>'Пр. 2 к пп. 3'!J150</f>
        <v>101691.29999999999</v>
      </c>
      <c r="I34" s="149">
        <f>'Пр. 2 к пп. 3'!K150</f>
        <v>0</v>
      </c>
      <c r="J34" s="149">
        <f>'Пр. 2 к пп. 3'!L150</f>
        <v>0</v>
      </c>
      <c r="K34" s="149">
        <f>'Пр. 2 к пп. 3'!M150</f>
        <v>56509</v>
      </c>
      <c r="L34" s="149">
        <f>'Пр. 2 к пп. 3'!N150</f>
        <v>56509</v>
      </c>
      <c r="M34" s="149">
        <f>'Пр. 2 к пп. 3'!O150</f>
        <v>77950.899999999994</v>
      </c>
      <c r="N34" s="149">
        <f>'Пр. 2 к пп. 3'!P150</f>
        <v>77950.899999999994</v>
      </c>
      <c r="O34" s="441"/>
      <c r="P34" s="442"/>
      <c r="Q34" s="135"/>
      <c r="R34" s="135"/>
      <c r="S34" s="135"/>
      <c r="T34" s="135"/>
      <c r="U34" s="135"/>
    </row>
    <row r="35" spans="1:21" s="2" customFormat="1" x14ac:dyDescent="0.3">
      <c r="A35" s="405"/>
      <c r="B35" s="405"/>
      <c r="C35" s="405"/>
      <c r="D35" s="138" t="s">
        <v>23</v>
      </c>
      <c r="E35" s="149">
        <f t="shared" ref="E35:F40" si="5">G35+I35+K35+M35</f>
        <v>259441.69999999998</v>
      </c>
      <c r="F35" s="149">
        <f t="shared" si="5"/>
        <v>135281.59999999998</v>
      </c>
      <c r="G35" s="149">
        <f>'Пр. 2 к пп. 3'!I151</f>
        <v>106738.2</v>
      </c>
      <c r="H35" s="149">
        <f>'Пр. 2 к пп. 3'!J151</f>
        <v>78772.599999999991</v>
      </c>
      <c r="I35" s="149">
        <f>'Пр. 2 к пп. 3'!K151</f>
        <v>0</v>
      </c>
      <c r="J35" s="149">
        <f>'Пр. 2 к пп. 3'!L151</f>
        <v>0</v>
      </c>
      <c r="K35" s="149">
        <f>'Пр. 2 к пп. 3'!M151</f>
        <v>74752.600000000006</v>
      </c>
      <c r="L35" s="149">
        <f>'Пр. 2 к пп. 3'!N151</f>
        <v>56509</v>
      </c>
      <c r="M35" s="149">
        <f>'Пр. 2 к пп. 3'!O151</f>
        <v>77950.899999999994</v>
      </c>
      <c r="N35" s="149">
        <f>'Пр. 2 к пп. 3'!P151</f>
        <v>0</v>
      </c>
      <c r="O35" s="441"/>
      <c r="P35" s="442"/>
      <c r="Q35" s="135"/>
      <c r="R35" s="135"/>
      <c r="S35" s="135"/>
      <c r="T35" s="135"/>
      <c r="U35" s="135"/>
    </row>
    <row r="36" spans="1:21" s="2" customFormat="1" x14ac:dyDescent="0.3">
      <c r="A36" s="405"/>
      <c r="B36" s="405"/>
      <c r="C36" s="405"/>
      <c r="D36" s="138" t="s">
        <v>24</v>
      </c>
      <c r="E36" s="149">
        <f t="shared" si="5"/>
        <v>257718.1</v>
      </c>
      <c r="F36" s="149">
        <f t="shared" si="5"/>
        <v>78772.599999999991</v>
      </c>
      <c r="G36" s="149">
        <f>'Пр. 2 к пп. 3'!I152</f>
        <v>105014.59999999999</v>
      </c>
      <c r="H36" s="149">
        <f>'Пр. 2 к пп. 3'!J152</f>
        <v>78772.599999999991</v>
      </c>
      <c r="I36" s="149">
        <f>'Пр. 2 к пп. 3'!K152</f>
        <v>0</v>
      </c>
      <c r="J36" s="149">
        <f>'Пр. 2 к пп. 3'!L152</f>
        <v>0</v>
      </c>
      <c r="K36" s="149">
        <f>'Пр. 2 к пп. 3'!M152</f>
        <v>74752.600000000006</v>
      </c>
      <c r="L36" s="149">
        <f>'Пр. 2 к пп. 3'!N152</f>
        <v>0</v>
      </c>
      <c r="M36" s="149">
        <f>'Пр. 2 к пп. 3'!O152</f>
        <v>77950.899999999994</v>
      </c>
      <c r="N36" s="149">
        <f>'Пр. 2 к пп. 3'!P152</f>
        <v>0</v>
      </c>
      <c r="O36" s="441"/>
      <c r="P36" s="442"/>
      <c r="Q36" s="135"/>
      <c r="R36" s="135"/>
      <c r="S36" s="135"/>
      <c r="T36" s="135"/>
      <c r="U36" s="135"/>
    </row>
    <row r="37" spans="1:21" s="2" customFormat="1" x14ac:dyDescent="0.3">
      <c r="A37" s="405"/>
      <c r="B37" s="405"/>
      <c r="C37" s="405"/>
      <c r="D37" s="138" t="s">
        <v>25</v>
      </c>
      <c r="E37" s="149">
        <f t="shared" si="5"/>
        <v>255155</v>
      </c>
      <c r="F37" s="149">
        <f t="shared" si="5"/>
        <v>70000</v>
      </c>
      <c r="G37" s="149">
        <f>'Пр. 2 к пп. 3'!I153</f>
        <v>102451.5</v>
      </c>
      <c r="H37" s="149">
        <f>'Пр. 2 к пп. 3'!J153</f>
        <v>70000</v>
      </c>
      <c r="I37" s="149">
        <f>'Пр. 2 к пп. 3'!K153</f>
        <v>0</v>
      </c>
      <c r="J37" s="149">
        <f>'Пр. 2 к пп. 3'!L153</f>
        <v>0</v>
      </c>
      <c r="K37" s="149">
        <f>'Пр. 2 к пп. 3'!M153</f>
        <v>74752.600000000006</v>
      </c>
      <c r="L37" s="149">
        <f>'Пр. 2 к пп. 3'!N153</f>
        <v>0</v>
      </c>
      <c r="M37" s="149">
        <f>'Пр. 2 к пп. 3'!O153</f>
        <v>77950.899999999994</v>
      </c>
      <c r="N37" s="149">
        <f>'Пр. 2 к пп. 3'!P153</f>
        <v>0</v>
      </c>
      <c r="O37" s="441"/>
      <c r="P37" s="442"/>
      <c r="Q37" s="135"/>
      <c r="R37" s="135"/>
      <c r="S37" s="135"/>
      <c r="T37" s="135"/>
      <c r="U37" s="135"/>
    </row>
    <row r="38" spans="1:21" s="2" customFormat="1" x14ac:dyDescent="0.3">
      <c r="A38" s="405"/>
      <c r="B38" s="405"/>
      <c r="C38" s="405"/>
      <c r="D38" s="138" t="s">
        <v>26</v>
      </c>
      <c r="E38" s="149">
        <f t="shared" si="5"/>
        <v>255155</v>
      </c>
      <c r="F38" s="149">
        <f t="shared" si="5"/>
        <v>70000</v>
      </c>
      <c r="G38" s="149">
        <f>'Пр. 2 к пп. 3'!I154</f>
        <v>102451.5</v>
      </c>
      <c r="H38" s="149">
        <f>'Пр. 2 к пп. 3'!J154</f>
        <v>70000</v>
      </c>
      <c r="I38" s="149">
        <f>'Пр. 2 к пп. 3'!K154</f>
        <v>0</v>
      </c>
      <c r="J38" s="149">
        <f>'Пр. 2 к пп. 3'!L154</f>
        <v>0</v>
      </c>
      <c r="K38" s="149">
        <f>'Пр. 2 к пп. 3'!M154</f>
        <v>74752.600000000006</v>
      </c>
      <c r="L38" s="149">
        <f>'Пр. 2 к пп. 3'!N154</f>
        <v>0</v>
      </c>
      <c r="M38" s="149">
        <f>'Пр. 2 к пп. 3'!O154</f>
        <v>77950.899999999994</v>
      </c>
      <c r="N38" s="149">
        <f>'Пр. 2 к пп. 3'!P154</f>
        <v>0</v>
      </c>
      <c r="O38" s="441"/>
      <c r="P38" s="442"/>
      <c r="Q38" s="135"/>
      <c r="R38" s="135"/>
      <c r="S38" s="135"/>
      <c r="T38" s="135"/>
      <c r="U38" s="135"/>
    </row>
    <row r="39" spans="1:21" s="2" customFormat="1" x14ac:dyDescent="0.3">
      <c r="A39" s="405"/>
      <c r="B39" s="405"/>
      <c r="C39" s="405"/>
      <c r="D39" s="138" t="s">
        <v>41</v>
      </c>
      <c r="E39" s="149">
        <f t="shared" si="5"/>
        <v>255155</v>
      </c>
      <c r="F39" s="149">
        <f t="shared" si="5"/>
        <v>0</v>
      </c>
      <c r="G39" s="149">
        <f>'Пр. 2 к пп. 3'!I155</f>
        <v>102451.5</v>
      </c>
      <c r="H39" s="149">
        <f>'Пр. 2 к пп. 3'!J155</f>
        <v>0</v>
      </c>
      <c r="I39" s="149">
        <f>'Пр. 2 к пп. 3'!K155</f>
        <v>0</v>
      </c>
      <c r="J39" s="149">
        <f>'Пр. 2 к пп. 3'!L155</f>
        <v>0</v>
      </c>
      <c r="K39" s="149">
        <f>'Пр. 2 к пп. 3'!M155</f>
        <v>74752.600000000006</v>
      </c>
      <c r="L39" s="149">
        <f>'Пр. 2 к пп. 3'!N155</f>
        <v>0</v>
      </c>
      <c r="M39" s="149">
        <f>'Пр. 2 к пп. 3'!O155</f>
        <v>77950.899999999994</v>
      </c>
      <c r="N39" s="149">
        <f>'Пр. 2 к пп. 3'!P155</f>
        <v>0</v>
      </c>
      <c r="O39" s="441"/>
      <c r="P39" s="442"/>
      <c r="Q39" s="135"/>
      <c r="R39" s="135"/>
      <c r="S39" s="135"/>
      <c r="T39" s="135"/>
      <c r="U39" s="135"/>
    </row>
    <row r="40" spans="1:21" s="2" customFormat="1" x14ac:dyDescent="0.3">
      <c r="A40" s="405"/>
      <c r="B40" s="405"/>
      <c r="C40" s="406"/>
      <c r="D40" s="138" t="s">
        <v>28</v>
      </c>
      <c r="E40" s="149">
        <f t="shared" si="5"/>
        <v>255155</v>
      </c>
      <c r="F40" s="149">
        <f t="shared" si="5"/>
        <v>0</v>
      </c>
      <c r="G40" s="149">
        <f>'Пр. 2 к пп. 3'!I156</f>
        <v>102451.5</v>
      </c>
      <c r="H40" s="149">
        <f>'Пр. 2 к пп. 3'!J156</f>
        <v>0</v>
      </c>
      <c r="I40" s="149">
        <f>'Пр. 2 к пп. 3'!K156</f>
        <v>0</v>
      </c>
      <c r="J40" s="149">
        <f>'Пр. 2 к пп. 3'!L156</f>
        <v>0</v>
      </c>
      <c r="K40" s="149">
        <f>'Пр. 2 к пп. 3'!M156</f>
        <v>74752.600000000006</v>
      </c>
      <c r="L40" s="149">
        <f>'Пр. 2 к пп. 3'!N156</f>
        <v>0</v>
      </c>
      <c r="M40" s="149">
        <f>'Пр. 2 к пп. 3'!O156</f>
        <v>77950.899999999994</v>
      </c>
      <c r="N40" s="149">
        <f>'Пр. 2 к пп. 3'!P156</f>
        <v>0</v>
      </c>
      <c r="O40" s="441"/>
      <c r="P40" s="442"/>
      <c r="Q40" s="135"/>
      <c r="R40" s="135"/>
      <c r="S40" s="135"/>
      <c r="T40" s="135"/>
      <c r="U40" s="135"/>
    </row>
    <row r="41" spans="1:21" x14ac:dyDescent="0.3">
      <c r="A41" s="211" t="s">
        <v>118</v>
      </c>
      <c r="B41" s="433" t="s">
        <v>119</v>
      </c>
      <c r="C41" s="434"/>
      <c r="D41" s="434"/>
      <c r="E41" s="434"/>
      <c r="F41" s="434"/>
      <c r="G41" s="434"/>
      <c r="H41" s="434"/>
      <c r="I41" s="434"/>
      <c r="J41" s="434"/>
      <c r="K41" s="434"/>
      <c r="L41" s="434"/>
      <c r="M41" s="434"/>
      <c r="N41" s="435"/>
      <c r="O41" s="617"/>
      <c r="P41" s="618"/>
    </row>
    <row r="42" spans="1:21" x14ac:dyDescent="0.3">
      <c r="A42" s="276"/>
      <c r="B42" s="433" t="s">
        <v>452</v>
      </c>
      <c r="C42" s="434"/>
      <c r="D42" s="434"/>
      <c r="E42" s="434"/>
      <c r="F42" s="434"/>
      <c r="G42" s="434"/>
      <c r="H42" s="434"/>
      <c r="I42" s="434"/>
      <c r="J42" s="434"/>
      <c r="K42" s="434"/>
      <c r="L42" s="434"/>
      <c r="M42" s="434"/>
      <c r="N42" s="435"/>
      <c r="O42" s="617"/>
      <c r="P42" s="618"/>
    </row>
    <row r="43" spans="1:21" s="2" customFormat="1" x14ac:dyDescent="0.3">
      <c r="A43" s="404"/>
      <c r="B43" s="404" t="s">
        <v>120</v>
      </c>
      <c r="C43" s="404" t="s">
        <v>788</v>
      </c>
      <c r="D43" s="138" t="s">
        <v>112</v>
      </c>
      <c r="E43" s="149">
        <f>SUM(E44:E50)</f>
        <v>1890442.8</v>
      </c>
      <c r="F43" s="149">
        <f t="shared" ref="F43:N43" si="6">SUM(F44:F50)</f>
        <v>1255306.3</v>
      </c>
      <c r="G43" s="149">
        <f t="shared" si="6"/>
        <v>1806407.0999999999</v>
      </c>
      <c r="H43" s="149">
        <f t="shared" si="6"/>
        <v>1243301.2</v>
      </c>
      <c r="I43" s="149">
        <f t="shared" si="6"/>
        <v>0</v>
      </c>
      <c r="J43" s="149">
        <f t="shared" si="6"/>
        <v>0</v>
      </c>
      <c r="K43" s="149">
        <f t="shared" si="6"/>
        <v>0</v>
      </c>
      <c r="L43" s="149">
        <f t="shared" si="6"/>
        <v>0</v>
      </c>
      <c r="M43" s="149">
        <f t="shared" si="6"/>
        <v>84035.700000000012</v>
      </c>
      <c r="N43" s="149">
        <f t="shared" si="6"/>
        <v>12005.1</v>
      </c>
      <c r="O43" s="439" t="s">
        <v>121</v>
      </c>
      <c r="P43" s="440"/>
    </row>
    <row r="44" spans="1:21" s="2" customFormat="1" x14ac:dyDescent="0.3">
      <c r="A44" s="405"/>
      <c r="B44" s="405"/>
      <c r="C44" s="405"/>
      <c r="D44" s="138" t="s">
        <v>22</v>
      </c>
      <c r="E44" s="149">
        <f>G44+I44+K44+M44</f>
        <v>279449.2</v>
      </c>
      <c r="F44" s="149">
        <f>H44+J44+L44+N44</f>
        <v>272071.10000000003</v>
      </c>
      <c r="G44" s="149">
        <f>'Пр. 2 к пп.4'!I119</f>
        <v>267444.10000000003</v>
      </c>
      <c r="H44" s="149">
        <f>'Пр. 2 к пп.4'!J119</f>
        <v>260066.00000000003</v>
      </c>
      <c r="I44" s="149">
        <f>'Пр. 2 к пп.4'!K119</f>
        <v>0</v>
      </c>
      <c r="J44" s="149">
        <f>'Пр. 2 к пп.4'!L119</f>
        <v>0</v>
      </c>
      <c r="K44" s="149">
        <f>'Пр. 2 к пп.4'!M119</f>
        <v>0</v>
      </c>
      <c r="L44" s="149">
        <f>'Пр. 2 к пп.4'!N119</f>
        <v>0</v>
      </c>
      <c r="M44" s="149">
        <f>'Пр. 2 к пп.4'!O119</f>
        <v>12005.1</v>
      </c>
      <c r="N44" s="149">
        <f>'Пр. 2 к пп.4'!P119</f>
        <v>12005.1</v>
      </c>
      <c r="O44" s="441"/>
      <c r="P44" s="442"/>
    </row>
    <row r="45" spans="1:21" s="2" customFormat="1" x14ac:dyDescent="0.3">
      <c r="A45" s="405"/>
      <c r="B45" s="405"/>
      <c r="C45" s="405"/>
      <c r="D45" s="138" t="s">
        <v>23</v>
      </c>
      <c r="E45" s="149">
        <f t="shared" ref="E45:F50" si="7">G45+I45+K45+M45</f>
        <v>279449.2</v>
      </c>
      <c r="F45" s="149">
        <f t="shared" si="7"/>
        <v>260066.00000000003</v>
      </c>
      <c r="G45" s="149">
        <f>'Пр. 2 к пп.4'!I120</f>
        <v>267444.10000000003</v>
      </c>
      <c r="H45" s="149">
        <f>'Пр. 2 к пп.4'!J120</f>
        <v>260066.00000000003</v>
      </c>
      <c r="I45" s="149">
        <f>'Пр. 2 к пп.4'!K120</f>
        <v>0</v>
      </c>
      <c r="J45" s="149">
        <f>'Пр. 2 к пп.4'!L120</f>
        <v>0</v>
      </c>
      <c r="K45" s="149">
        <f>'Пр. 2 к пп.4'!M120</f>
        <v>0</v>
      </c>
      <c r="L45" s="149">
        <f>'Пр. 2 к пп.4'!N120</f>
        <v>0</v>
      </c>
      <c r="M45" s="149">
        <f>'Пр. 2 к пп.4'!O120</f>
        <v>12005.1</v>
      </c>
      <c r="N45" s="149">
        <f>'Пр. 2 к пп.4'!P120</f>
        <v>0</v>
      </c>
      <c r="O45" s="441"/>
      <c r="P45" s="442"/>
    </row>
    <row r="46" spans="1:21" s="2" customFormat="1" x14ac:dyDescent="0.3">
      <c r="A46" s="405"/>
      <c r="B46" s="405"/>
      <c r="C46" s="405"/>
      <c r="D46" s="138" t="s">
        <v>24</v>
      </c>
      <c r="E46" s="149">
        <f t="shared" si="7"/>
        <v>279449.19999999995</v>
      </c>
      <c r="F46" s="149">
        <f t="shared" si="7"/>
        <v>260066</v>
      </c>
      <c r="G46" s="149">
        <f>'Пр. 2 к пп.4'!I121</f>
        <v>267444.09999999998</v>
      </c>
      <c r="H46" s="149">
        <f>'Пр. 2 к пп.4'!J121</f>
        <v>260066</v>
      </c>
      <c r="I46" s="149">
        <f>'Пр. 2 к пп.4'!K121</f>
        <v>0</v>
      </c>
      <c r="J46" s="149">
        <f>'Пр. 2 к пп.4'!L121</f>
        <v>0</v>
      </c>
      <c r="K46" s="149">
        <f>'Пр. 2 к пп.4'!M121</f>
        <v>0</v>
      </c>
      <c r="L46" s="149">
        <f>'Пр. 2 к пп.4'!N121</f>
        <v>0</v>
      </c>
      <c r="M46" s="149">
        <f>'Пр. 2 к пп.4'!O121</f>
        <v>12005.1</v>
      </c>
      <c r="N46" s="149">
        <f>'Пр. 2 к пп.4'!P121</f>
        <v>0</v>
      </c>
      <c r="O46" s="441"/>
      <c r="P46" s="442"/>
    </row>
    <row r="47" spans="1:21" s="2" customFormat="1" x14ac:dyDescent="0.3">
      <c r="A47" s="405"/>
      <c r="B47" s="405"/>
      <c r="C47" s="405"/>
      <c r="D47" s="138" t="s">
        <v>25</v>
      </c>
      <c r="E47" s="149">
        <f t="shared" si="7"/>
        <v>263023.8</v>
      </c>
      <c r="F47" s="149">
        <f t="shared" si="7"/>
        <v>231551.6</v>
      </c>
      <c r="G47" s="149">
        <f>'Пр. 2 к пп.4'!I122</f>
        <v>251018.7</v>
      </c>
      <c r="H47" s="149">
        <f>'Пр. 2 к пп.4'!J122</f>
        <v>231551.6</v>
      </c>
      <c r="I47" s="149">
        <f>'Пр. 2 к пп.4'!K122</f>
        <v>0</v>
      </c>
      <c r="J47" s="149">
        <f>'Пр. 2 к пп.4'!L122</f>
        <v>0</v>
      </c>
      <c r="K47" s="149">
        <f>'Пр. 2 к пп.4'!M122</f>
        <v>0</v>
      </c>
      <c r="L47" s="149">
        <f>'Пр. 2 к пп.4'!N122</f>
        <v>0</v>
      </c>
      <c r="M47" s="149">
        <f>'Пр. 2 к пп.4'!O122</f>
        <v>12005.1</v>
      </c>
      <c r="N47" s="149">
        <f>'Пр. 2 к пп.4'!P122</f>
        <v>0</v>
      </c>
      <c r="O47" s="441"/>
      <c r="P47" s="442"/>
    </row>
    <row r="48" spans="1:21" s="2" customFormat="1" x14ac:dyDescent="0.3">
      <c r="A48" s="405"/>
      <c r="B48" s="405"/>
      <c r="C48" s="405"/>
      <c r="D48" s="138" t="s">
        <v>26</v>
      </c>
      <c r="E48" s="149">
        <f t="shared" si="7"/>
        <v>263023.8</v>
      </c>
      <c r="F48" s="149">
        <f t="shared" si="7"/>
        <v>231551.6</v>
      </c>
      <c r="G48" s="149">
        <f>'Пр. 2 к пп.4'!I123</f>
        <v>251018.7</v>
      </c>
      <c r="H48" s="149">
        <f>'Пр. 2 к пп.4'!J123</f>
        <v>231551.6</v>
      </c>
      <c r="I48" s="149">
        <f>'Пр. 2 к пп.4'!K123</f>
        <v>0</v>
      </c>
      <c r="J48" s="149">
        <f>'Пр. 2 к пп.4'!L123</f>
        <v>0</v>
      </c>
      <c r="K48" s="149">
        <f>'Пр. 2 к пп.4'!M123</f>
        <v>0</v>
      </c>
      <c r="L48" s="149">
        <f>'Пр. 2 к пп.4'!N123</f>
        <v>0</v>
      </c>
      <c r="M48" s="149">
        <f>'Пр. 2 к пп.4'!O123</f>
        <v>12005.1</v>
      </c>
      <c r="N48" s="149">
        <f>'Пр. 2 к пп.4'!P123</f>
        <v>0</v>
      </c>
      <c r="O48" s="441"/>
      <c r="P48" s="442"/>
    </row>
    <row r="49" spans="1:16" s="2" customFormat="1" x14ac:dyDescent="0.3">
      <c r="A49" s="405"/>
      <c r="B49" s="405"/>
      <c r="C49" s="405"/>
      <c r="D49" s="138" t="s">
        <v>41</v>
      </c>
      <c r="E49" s="149">
        <f t="shared" si="7"/>
        <v>263023.8</v>
      </c>
      <c r="F49" s="149">
        <f t="shared" si="7"/>
        <v>0</v>
      </c>
      <c r="G49" s="149">
        <f>'Пр. 2 к пп.4'!I124</f>
        <v>251018.7</v>
      </c>
      <c r="H49" s="149">
        <f>'Пр. 2 к пп.4'!J124</f>
        <v>0</v>
      </c>
      <c r="I49" s="149">
        <f>'Пр. 2 к пп.4'!K124</f>
        <v>0</v>
      </c>
      <c r="J49" s="149">
        <f>'Пр. 2 к пп.4'!L124</f>
        <v>0</v>
      </c>
      <c r="K49" s="149">
        <f>'Пр. 2 к пп.4'!M124</f>
        <v>0</v>
      </c>
      <c r="L49" s="149">
        <f>'Пр. 2 к пп.4'!N124</f>
        <v>0</v>
      </c>
      <c r="M49" s="149">
        <f>'Пр. 2 к пп.4'!O124</f>
        <v>12005.1</v>
      </c>
      <c r="N49" s="149">
        <f>'Пр. 2 к пп.4'!P124</f>
        <v>0</v>
      </c>
      <c r="O49" s="441"/>
      <c r="P49" s="442"/>
    </row>
    <row r="50" spans="1:16" s="2" customFormat="1" x14ac:dyDescent="0.3">
      <c r="A50" s="405"/>
      <c r="B50" s="405"/>
      <c r="C50" s="406"/>
      <c r="D50" s="138" t="s">
        <v>28</v>
      </c>
      <c r="E50" s="149">
        <f t="shared" si="7"/>
        <v>263023.8</v>
      </c>
      <c r="F50" s="149">
        <f t="shared" si="7"/>
        <v>0</v>
      </c>
      <c r="G50" s="149">
        <f>'Пр. 2 к пп.4'!I125</f>
        <v>251018.7</v>
      </c>
      <c r="H50" s="149">
        <f>'Пр. 2 к пп.4'!J125</f>
        <v>0</v>
      </c>
      <c r="I50" s="149">
        <f>'Пр. 2 к пп.4'!K125</f>
        <v>0</v>
      </c>
      <c r="J50" s="149">
        <f>'Пр. 2 к пп.4'!L125</f>
        <v>0</v>
      </c>
      <c r="K50" s="149">
        <f>'Пр. 2 к пп.4'!M125</f>
        <v>0</v>
      </c>
      <c r="L50" s="149">
        <f>'Пр. 2 к пп.4'!N125</f>
        <v>0</v>
      </c>
      <c r="M50" s="149">
        <f>'Пр. 2 к пп.4'!O125</f>
        <v>12005.1</v>
      </c>
      <c r="N50" s="149">
        <f>'Пр. 2 к пп.4'!P125</f>
        <v>0</v>
      </c>
      <c r="O50" s="441"/>
      <c r="P50" s="442"/>
    </row>
    <row r="51" spans="1:16" x14ac:dyDescent="0.3">
      <c r="A51" s="211" t="s">
        <v>122</v>
      </c>
      <c r="B51" s="433" t="s">
        <v>123</v>
      </c>
      <c r="C51" s="434"/>
      <c r="D51" s="434"/>
      <c r="E51" s="434"/>
      <c r="F51" s="434"/>
      <c r="G51" s="434"/>
      <c r="H51" s="434"/>
      <c r="I51" s="434"/>
      <c r="J51" s="434"/>
      <c r="K51" s="434"/>
      <c r="L51" s="434"/>
      <c r="M51" s="434"/>
      <c r="N51" s="435"/>
      <c r="O51" s="621"/>
      <c r="P51" s="621"/>
    </row>
    <row r="52" spans="1:16" x14ac:dyDescent="0.3">
      <c r="A52" s="276"/>
      <c r="B52" s="433" t="s">
        <v>453</v>
      </c>
      <c r="C52" s="434"/>
      <c r="D52" s="434"/>
      <c r="E52" s="434"/>
      <c r="F52" s="434"/>
      <c r="G52" s="434"/>
      <c r="H52" s="434"/>
      <c r="I52" s="434"/>
      <c r="J52" s="434"/>
      <c r="K52" s="434"/>
      <c r="L52" s="434"/>
      <c r="M52" s="434"/>
      <c r="N52" s="435"/>
      <c r="O52" s="617"/>
      <c r="P52" s="618"/>
    </row>
    <row r="53" spans="1:16" s="67" customFormat="1" ht="12.75" customHeight="1" x14ac:dyDescent="0.25">
      <c r="A53" s="404"/>
      <c r="B53" s="407" t="s">
        <v>124</v>
      </c>
      <c r="C53" s="404" t="s">
        <v>792</v>
      </c>
      <c r="D53" s="155" t="s">
        <v>112</v>
      </c>
      <c r="E53" s="149">
        <f>SUM(E54:E60)</f>
        <v>13616366.500000002</v>
      </c>
      <c r="F53" s="149">
        <f>SUM(F54:F60)</f>
        <v>1522340.4</v>
      </c>
      <c r="G53" s="149">
        <f t="shared" ref="G53:N53" si="8">SUM(G54:G60)</f>
        <v>1223885.0999999999</v>
      </c>
      <c r="H53" s="149">
        <f t="shared" si="8"/>
        <v>341535.8</v>
      </c>
      <c r="I53" s="149">
        <f t="shared" si="8"/>
        <v>6070165.2000000011</v>
      </c>
      <c r="J53" s="149">
        <f t="shared" si="8"/>
        <v>658670.6</v>
      </c>
      <c r="K53" s="149">
        <f t="shared" si="8"/>
        <v>6322316.2000000002</v>
      </c>
      <c r="L53" s="149">
        <f t="shared" si="8"/>
        <v>522134</v>
      </c>
      <c r="M53" s="149">
        <f t="shared" si="8"/>
        <v>0</v>
      </c>
      <c r="N53" s="149">
        <f t="shared" si="8"/>
        <v>0</v>
      </c>
      <c r="O53" s="439" t="s">
        <v>774</v>
      </c>
      <c r="P53" s="440"/>
    </row>
    <row r="54" spans="1:16" s="67" customFormat="1" ht="13.2" x14ac:dyDescent="0.25">
      <c r="A54" s="405"/>
      <c r="B54" s="407"/>
      <c r="C54" s="405"/>
      <c r="D54" s="155" t="s">
        <v>22</v>
      </c>
      <c r="E54" s="149">
        <f>G54+I54+K54+M54</f>
        <v>3899978.7</v>
      </c>
      <c r="F54" s="149">
        <f>H54+J54+L54+N54</f>
        <v>1493622.4</v>
      </c>
      <c r="G54" s="149">
        <v>553135.79999999993</v>
      </c>
      <c r="H54" s="149">
        <v>312817.8</v>
      </c>
      <c r="I54" s="149">
        <v>1963480.7000000002</v>
      </c>
      <c r="J54" s="149">
        <v>658670.6</v>
      </c>
      <c r="K54" s="149">
        <v>1383362.2</v>
      </c>
      <c r="L54" s="149">
        <v>522134</v>
      </c>
      <c r="M54" s="149">
        <v>0</v>
      </c>
      <c r="N54" s="149">
        <v>0</v>
      </c>
      <c r="O54" s="441"/>
      <c r="P54" s="442"/>
    </row>
    <row r="55" spans="1:16" s="67" customFormat="1" ht="13.2" x14ac:dyDescent="0.25">
      <c r="A55" s="405"/>
      <c r="B55" s="407"/>
      <c r="C55" s="405"/>
      <c r="D55" s="155" t="s">
        <v>23</v>
      </c>
      <c r="E55" s="149">
        <f t="shared" ref="E55:E60" si="9">G55+I55+K55+M55</f>
        <v>3749938.4000000004</v>
      </c>
      <c r="F55" s="149">
        <f t="shared" ref="F55:F60" si="10">H55+J55+L55+N55</f>
        <v>28718</v>
      </c>
      <c r="G55" s="149">
        <v>459320.4</v>
      </c>
      <c r="H55" s="149">
        <v>28718</v>
      </c>
      <c r="I55" s="149">
        <v>1437983.3000000003</v>
      </c>
      <c r="J55" s="149">
        <v>0</v>
      </c>
      <c r="K55" s="149">
        <v>1852634.7000000002</v>
      </c>
      <c r="L55" s="149">
        <v>0</v>
      </c>
      <c r="M55" s="149">
        <v>0</v>
      </c>
      <c r="N55" s="149">
        <v>0</v>
      </c>
      <c r="O55" s="441"/>
      <c r="P55" s="442"/>
    </row>
    <row r="56" spans="1:16" s="67" customFormat="1" ht="13.2" x14ac:dyDescent="0.25">
      <c r="A56" s="405"/>
      <c r="B56" s="407"/>
      <c r="C56" s="405"/>
      <c r="D56" s="155" t="s">
        <v>24</v>
      </c>
      <c r="E56" s="149">
        <f t="shared" si="9"/>
        <v>1983332.6</v>
      </c>
      <c r="F56" s="149">
        <f t="shared" si="10"/>
        <v>0</v>
      </c>
      <c r="G56" s="149">
        <v>181700.30000000002</v>
      </c>
      <c r="H56" s="149">
        <v>0</v>
      </c>
      <c r="I56" s="149">
        <v>1271221.2000000002</v>
      </c>
      <c r="J56" s="149">
        <v>0</v>
      </c>
      <c r="K56" s="149">
        <v>530411.1</v>
      </c>
      <c r="L56" s="149">
        <v>0</v>
      </c>
      <c r="M56" s="149">
        <v>0</v>
      </c>
      <c r="N56" s="149">
        <v>0</v>
      </c>
      <c r="O56" s="441"/>
      <c r="P56" s="442"/>
    </row>
    <row r="57" spans="1:16" s="67" customFormat="1" ht="13.2" x14ac:dyDescent="0.25">
      <c r="A57" s="405"/>
      <c r="B57" s="407"/>
      <c r="C57" s="405"/>
      <c r="D57" s="155" t="s">
        <v>25</v>
      </c>
      <c r="E57" s="149">
        <f t="shared" si="9"/>
        <v>745396.8</v>
      </c>
      <c r="F57" s="149">
        <f t="shared" si="10"/>
        <v>0</v>
      </c>
      <c r="G57" s="149">
        <v>14040.900000000001</v>
      </c>
      <c r="H57" s="149">
        <v>0</v>
      </c>
      <c r="I57" s="149">
        <v>0</v>
      </c>
      <c r="J57" s="149">
        <v>0</v>
      </c>
      <c r="K57" s="149">
        <v>731355.9</v>
      </c>
      <c r="L57" s="149">
        <v>0</v>
      </c>
      <c r="M57" s="149">
        <v>0</v>
      </c>
      <c r="N57" s="149">
        <v>0</v>
      </c>
      <c r="O57" s="441"/>
      <c r="P57" s="442"/>
    </row>
    <row r="58" spans="1:16" s="67" customFormat="1" ht="13.2" x14ac:dyDescent="0.25">
      <c r="A58" s="405"/>
      <c r="B58" s="407"/>
      <c r="C58" s="405"/>
      <c r="D58" s="155" t="s">
        <v>26</v>
      </c>
      <c r="E58" s="149">
        <f t="shared" si="9"/>
        <v>412720</v>
      </c>
      <c r="F58" s="149">
        <f t="shared" si="10"/>
        <v>0</v>
      </c>
      <c r="G58" s="149">
        <v>6637.7</v>
      </c>
      <c r="H58" s="149">
        <v>0</v>
      </c>
      <c r="I58" s="149">
        <v>0</v>
      </c>
      <c r="J58" s="149">
        <v>0</v>
      </c>
      <c r="K58" s="149">
        <v>406082.3</v>
      </c>
      <c r="L58" s="149">
        <v>0</v>
      </c>
      <c r="M58" s="149">
        <v>0</v>
      </c>
      <c r="N58" s="149">
        <v>0</v>
      </c>
      <c r="O58" s="441"/>
      <c r="P58" s="442"/>
    </row>
    <row r="59" spans="1:16" s="67" customFormat="1" ht="13.2" x14ac:dyDescent="0.25">
      <c r="A59" s="405"/>
      <c r="B59" s="407"/>
      <c r="C59" s="405"/>
      <c r="D59" s="155" t="s">
        <v>41</v>
      </c>
      <c r="E59" s="149">
        <f t="shared" si="9"/>
        <v>1425000</v>
      </c>
      <c r="F59" s="149">
        <f t="shared" si="10"/>
        <v>0</v>
      </c>
      <c r="G59" s="149">
        <v>7650</v>
      </c>
      <c r="H59" s="149">
        <v>0</v>
      </c>
      <c r="I59" s="149">
        <v>698740</v>
      </c>
      <c r="J59" s="149">
        <v>0</v>
      </c>
      <c r="K59" s="149">
        <v>718610</v>
      </c>
      <c r="L59" s="149">
        <v>0</v>
      </c>
      <c r="M59" s="149">
        <v>0</v>
      </c>
      <c r="N59" s="149">
        <v>0</v>
      </c>
      <c r="O59" s="441"/>
      <c r="P59" s="442"/>
    </row>
    <row r="60" spans="1:16" s="67" customFormat="1" ht="13.2" x14ac:dyDescent="0.25">
      <c r="A60" s="405"/>
      <c r="B60" s="407"/>
      <c r="C60" s="406"/>
      <c r="D60" s="155" t="s">
        <v>28</v>
      </c>
      <c r="E60" s="149">
        <f t="shared" si="9"/>
        <v>1400000</v>
      </c>
      <c r="F60" s="149">
        <f t="shared" si="10"/>
        <v>0</v>
      </c>
      <c r="G60" s="149">
        <v>1400</v>
      </c>
      <c r="H60" s="149">
        <v>0</v>
      </c>
      <c r="I60" s="149">
        <v>698740</v>
      </c>
      <c r="J60" s="149">
        <v>0</v>
      </c>
      <c r="K60" s="149">
        <v>699860</v>
      </c>
      <c r="L60" s="149">
        <v>0</v>
      </c>
      <c r="M60" s="149">
        <v>0</v>
      </c>
      <c r="N60" s="149">
        <v>0</v>
      </c>
      <c r="O60" s="441"/>
      <c r="P60" s="442"/>
    </row>
    <row r="61" spans="1:16" ht="30" customHeight="1" x14ac:dyDescent="0.3">
      <c r="A61" s="212" t="s">
        <v>125</v>
      </c>
      <c r="B61" s="433" t="s">
        <v>499</v>
      </c>
      <c r="C61" s="434"/>
      <c r="D61" s="434"/>
      <c r="E61" s="434"/>
      <c r="F61" s="434"/>
      <c r="G61" s="434"/>
      <c r="H61" s="434"/>
      <c r="I61" s="434"/>
      <c r="J61" s="434"/>
      <c r="K61" s="434"/>
      <c r="L61" s="434"/>
      <c r="M61" s="434"/>
      <c r="N61" s="435"/>
      <c r="O61" s="619"/>
      <c r="P61" s="620"/>
    </row>
    <row r="62" spans="1:16" x14ac:dyDescent="0.3">
      <c r="A62" s="277"/>
      <c r="B62" s="433" t="s">
        <v>454</v>
      </c>
      <c r="C62" s="434"/>
      <c r="D62" s="434"/>
      <c r="E62" s="434"/>
      <c r="F62" s="434"/>
      <c r="G62" s="434"/>
      <c r="H62" s="434"/>
      <c r="I62" s="434"/>
      <c r="J62" s="434"/>
      <c r="K62" s="434"/>
      <c r="L62" s="434"/>
      <c r="M62" s="434"/>
      <c r="N62" s="435"/>
      <c r="O62" s="417"/>
      <c r="P62" s="418"/>
    </row>
    <row r="63" spans="1:16" s="2" customFormat="1" x14ac:dyDescent="0.3">
      <c r="A63" s="404"/>
      <c r="B63" s="404" t="s">
        <v>126</v>
      </c>
      <c r="C63" s="404" t="s">
        <v>790</v>
      </c>
      <c r="D63" s="155" t="s">
        <v>112</v>
      </c>
      <c r="E63" s="149">
        <f>SUM(E64:E70)</f>
        <v>321607.29999999993</v>
      </c>
      <c r="F63" s="149">
        <f t="shared" ref="F63:N63" si="11">SUM(F64:F70)</f>
        <v>226680.09999999998</v>
      </c>
      <c r="G63" s="149">
        <f t="shared" si="11"/>
        <v>321607.29999999993</v>
      </c>
      <c r="H63" s="149">
        <f t="shared" si="11"/>
        <v>226680.09999999998</v>
      </c>
      <c r="I63" s="149">
        <f t="shared" si="11"/>
        <v>0</v>
      </c>
      <c r="J63" s="149">
        <f t="shared" si="11"/>
        <v>0</v>
      </c>
      <c r="K63" s="149">
        <f t="shared" si="11"/>
        <v>0</v>
      </c>
      <c r="L63" s="149">
        <f t="shared" si="11"/>
        <v>0</v>
      </c>
      <c r="M63" s="149">
        <f t="shared" si="11"/>
        <v>0</v>
      </c>
      <c r="N63" s="149">
        <f t="shared" si="11"/>
        <v>0</v>
      </c>
      <c r="O63" s="439" t="s">
        <v>7</v>
      </c>
      <c r="P63" s="440"/>
    </row>
    <row r="64" spans="1:16" s="2" customFormat="1" x14ac:dyDescent="0.3">
      <c r="A64" s="405"/>
      <c r="B64" s="405"/>
      <c r="C64" s="405"/>
      <c r="D64" s="155" t="s">
        <v>22</v>
      </c>
      <c r="E64" s="149">
        <f>G64+I64+K64+M64</f>
        <v>48226.7</v>
      </c>
      <c r="F64" s="149">
        <f>H64+J64+L64+N64</f>
        <v>48226.7</v>
      </c>
      <c r="G64" s="149">
        <f>'ПП 6'!J6</f>
        <v>48226.7</v>
      </c>
      <c r="H64" s="149">
        <f>'ПП 6'!K6</f>
        <v>48226.7</v>
      </c>
      <c r="I64" s="149">
        <v>0</v>
      </c>
      <c r="J64" s="149">
        <v>0</v>
      </c>
      <c r="K64" s="149">
        <v>0</v>
      </c>
      <c r="L64" s="149">
        <v>0</v>
      </c>
      <c r="M64" s="149">
        <v>0</v>
      </c>
      <c r="N64" s="149">
        <v>0</v>
      </c>
      <c r="O64" s="441"/>
      <c r="P64" s="442"/>
    </row>
    <row r="65" spans="1:16" s="2" customFormat="1" x14ac:dyDescent="0.3">
      <c r="A65" s="405"/>
      <c r="B65" s="405"/>
      <c r="C65" s="405"/>
      <c r="D65" s="155" t="s">
        <v>23</v>
      </c>
      <c r="E65" s="149">
        <f t="shared" ref="E65:F70" si="12">G65+I65+K65+M65</f>
        <v>48226.7</v>
      </c>
      <c r="F65" s="149">
        <f t="shared" si="12"/>
        <v>48226.7</v>
      </c>
      <c r="G65" s="149">
        <f>'ПП 6'!L6</f>
        <v>48226.7</v>
      </c>
      <c r="H65" s="149">
        <f>'ПП 6'!M6</f>
        <v>48226.7</v>
      </c>
      <c r="I65" s="149">
        <v>0</v>
      </c>
      <c r="J65" s="149">
        <v>0</v>
      </c>
      <c r="K65" s="149">
        <v>0</v>
      </c>
      <c r="L65" s="149">
        <v>0</v>
      </c>
      <c r="M65" s="149">
        <v>0</v>
      </c>
      <c r="N65" s="149">
        <v>0</v>
      </c>
      <c r="O65" s="441"/>
      <c r="P65" s="442"/>
    </row>
    <row r="66" spans="1:16" s="2" customFormat="1" x14ac:dyDescent="0.3">
      <c r="A66" s="405"/>
      <c r="B66" s="405"/>
      <c r="C66" s="405"/>
      <c r="D66" s="155" t="s">
        <v>24</v>
      </c>
      <c r="E66" s="149">
        <f t="shared" si="12"/>
        <v>48226.7</v>
      </c>
      <c r="F66" s="149">
        <f t="shared" si="12"/>
        <v>48226.7</v>
      </c>
      <c r="G66" s="149">
        <f>'ПП 6'!N6</f>
        <v>48226.7</v>
      </c>
      <c r="H66" s="149">
        <f>'ПП 6'!O6</f>
        <v>48226.7</v>
      </c>
      <c r="I66" s="149">
        <v>0</v>
      </c>
      <c r="J66" s="149">
        <v>0</v>
      </c>
      <c r="K66" s="149">
        <v>0</v>
      </c>
      <c r="L66" s="149">
        <v>0</v>
      </c>
      <c r="M66" s="149">
        <v>0</v>
      </c>
      <c r="N66" s="149">
        <v>0</v>
      </c>
      <c r="O66" s="441"/>
      <c r="P66" s="442"/>
    </row>
    <row r="67" spans="1:16" s="2" customFormat="1" x14ac:dyDescent="0.3">
      <c r="A67" s="405"/>
      <c r="B67" s="405"/>
      <c r="C67" s="405"/>
      <c r="D67" s="155" t="s">
        <v>25</v>
      </c>
      <c r="E67" s="149">
        <f t="shared" si="12"/>
        <v>44231.8</v>
      </c>
      <c r="F67" s="149">
        <f t="shared" si="12"/>
        <v>41000</v>
      </c>
      <c r="G67" s="149">
        <f>'ПП 6'!P6</f>
        <v>44231.8</v>
      </c>
      <c r="H67" s="149">
        <f>'ПП 6'!Q6</f>
        <v>41000</v>
      </c>
      <c r="I67" s="149">
        <v>0</v>
      </c>
      <c r="J67" s="149">
        <v>0</v>
      </c>
      <c r="K67" s="149">
        <v>0</v>
      </c>
      <c r="L67" s="149">
        <v>0</v>
      </c>
      <c r="M67" s="149">
        <v>0</v>
      </c>
      <c r="N67" s="149">
        <v>0</v>
      </c>
      <c r="O67" s="441"/>
      <c r="P67" s="442"/>
    </row>
    <row r="68" spans="1:16" s="2" customFormat="1" x14ac:dyDescent="0.3">
      <c r="A68" s="405"/>
      <c r="B68" s="405"/>
      <c r="C68" s="405"/>
      <c r="D68" s="155" t="s">
        <v>26</v>
      </c>
      <c r="E68" s="149">
        <f t="shared" si="12"/>
        <v>44231.8</v>
      </c>
      <c r="F68" s="149">
        <f t="shared" si="12"/>
        <v>41000</v>
      </c>
      <c r="G68" s="149">
        <f>'ПП 6'!R6</f>
        <v>44231.8</v>
      </c>
      <c r="H68" s="149">
        <f>'ПП 6'!S6</f>
        <v>41000</v>
      </c>
      <c r="I68" s="149">
        <v>0</v>
      </c>
      <c r="J68" s="149">
        <v>0</v>
      </c>
      <c r="K68" s="149">
        <v>0</v>
      </c>
      <c r="L68" s="149">
        <v>0</v>
      </c>
      <c r="M68" s="149">
        <v>0</v>
      </c>
      <c r="N68" s="149">
        <v>0</v>
      </c>
      <c r="O68" s="441"/>
      <c r="P68" s="442"/>
    </row>
    <row r="69" spans="1:16" s="2" customFormat="1" x14ac:dyDescent="0.3">
      <c r="A69" s="405"/>
      <c r="B69" s="405"/>
      <c r="C69" s="405"/>
      <c r="D69" s="155" t="s">
        <v>41</v>
      </c>
      <c r="E69" s="149">
        <f t="shared" si="12"/>
        <v>44231.8</v>
      </c>
      <c r="F69" s="149">
        <f t="shared" si="12"/>
        <v>0</v>
      </c>
      <c r="G69" s="149">
        <f>'ПП 6'!T6</f>
        <v>44231.8</v>
      </c>
      <c r="H69" s="149">
        <f>'[3]ПП 6'!U6</f>
        <v>0</v>
      </c>
      <c r="I69" s="149">
        <v>0</v>
      </c>
      <c r="J69" s="149">
        <v>0</v>
      </c>
      <c r="K69" s="149">
        <v>0</v>
      </c>
      <c r="L69" s="149">
        <v>0</v>
      </c>
      <c r="M69" s="149">
        <v>0</v>
      </c>
      <c r="N69" s="149">
        <v>0</v>
      </c>
      <c r="O69" s="441"/>
      <c r="P69" s="442"/>
    </row>
    <row r="70" spans="1:16" s="2" customFormat="1" x14ac:dyDescent="0.3">
      <c r="A70" s="405"/>
      <c r="B70" s="405"/>
      <c r="C70" s="406"/>
      <c r="D70" s="155" t="s">
        <v>28</v>
      </c>
      <c r="E70" s="149">
        <f t="shared" si="12"/>
        <v>44231.8</v>
      </c>
      <c r="F70" s="149">
        <f t="shared" si="12"/>
        <v>0</v>
      </c>
      <c r="G70" s="149">
        <f>'ПП 6'!V6</f>
        <v>44231.8</v>
      </c>
      <c r="H70" s="149">
        <f>'[3]ПП 6'!W6</f>
        <v>0</v>
      </c>
      <c r="I70" s="149">
        <v>0</v>
      </c>
      <c r="J70" s="149">
        <v>0</v>
      </c>
      <c r="K70" s="149">
        <v>0</v>
      </c>
      <c r="L70" s="149">
        <v>0</v>
      </c>
      <c r="M70" s="149">
        <v>0</v>
      </c>
      <c r="N70" s="149">
        <v>0</v>
      </c>
      <c r="O70" s="441"/>
      <c r="P70" s="442"/>
    </row>
    <row r="71" spans="1:16" x14ac:dyDescent="0.3">
      <c r="A71" s="212" t="s">
        <v>127</v>
      </c>
      <c r="B71" s="433" t="s">
        <v>98</v>
      </c>
      <c r="C71" s="434"/>
      <c r="D71" s="434"/>
      <c r="E71" s="434"/>
      <c r="F71" s="434"/>
      <c r="G71" s="434"/>
      <c r="H71" s="434"/>
      <c r="I71" s="434"/>
      <c r="J71" s="434"/>
      <c r="K71" s="434"/>
      <c r="L71" s="434"/>
      <c r="M71" s="434"/>
      <c r="N71" s="435"/>
      <c r="O71" s="616"/>
      <c r="P71" s="616"/>
    </row>
    <row r="72" spans="1:16" x14ac:dyDescent="0.3">
      <c r="A72" s="276"/>
      <c r="B72" s="433" t="s">
        <v>459</v>
      </c>
      <c r="C72" s="434"/>
      <c r="D72" s="434"/>
      <c r="E72" s="434"/>
      <c r="F72" s="434"/>
      <c r="G72" s="434"/>
      <c r="H72" s="434"/>
      <c r="I72" s="434"/>
      <c r="J72" s="434"/>
      <c r="K72" s="434"/>
      <c r="L72" s="434"/>
      <c r="M72" s="434"/>
      <c r="N72" s="435"/>
      <c r="O72" s="617"/>
      <c r="P72" s="618"/>
    </row>
    <row r="73" spans="1:16" x14ac:dyDescent="0.3">
      <c r="A73" s="404"/>
      <c r="B73" s="404" t="s">
        <v>128</v>
      </c>
      <c r="C73" s="404" t="s">
        <v>791</v>
      </c>
      <c r="D73" s="155" t="s">
        <v>112</v>
      </c>
      <c r="E73" s="210">
        <f>SUM(E74:E80)</f>
        <v>5100804.1999999993</v>
      </c>
      <c r="F73" s="210">
        <f t="shared" ref="F73:N73" si="13">SUM(F74:F80)</f>
        <v>2562421.7000000002</v>
      </c>
      <c r="G73" s="210">
        <f t="shared" si="13"/>
        <v>3627862.8</v>
      </c>
      <c r="H73" s="210">
        <f t="shared" si="13"/>
        <v>2506103.2000000002</v>
      </c>
      <c r="I73" s="210">
        <f t="shared" si="13"/>
        <v>0</v>
      </c>
      <c r="J73" s="210">
        <f t="shared" si="13"/>
        <v>0</v>
      </c>
      <c r="K73" s="210">
        <f t="shared" si="13"/>
        <v>1218335.3</v>
      </c>
      <c r="L73" s="210">
        <f t="shared" si="13"/>
        <v>19946.2</v>
      </c>
      <c r="M73" s="210">
        <f t="shared" si="13"/>
        <v>254606.09999999998</v>
      </c>
      <c r="N73" s="210">
        <f t="shared" si="13"/>
        <v>36372.300000000003</v>
      </c>
      <c r="O73" s="439" t="s">
        <v>7</v>
      </c>
      <c r="P73" s="440"/>
    </row>
    <row r="74" spans="1:16" x14ac:dyDescent="0.3">
      <c r="A74" s="405"/>
      <c r="B74" s="405"/>
      <c r="C74" s="405"/>
      <c r="D74" s="155" t="s">
        <v>22</v>
      </c>
      <c r="E74" s="210">
        <f>G74+I74+K74+M74</f>
        <v>752912.20000000007</v>
      </c>
      <c r="F74" s="210">
        <f>H74+J74+L74+N74</f>
        <v>583387.4</v>
      </c>
      <c r="G74" s="210">
        <f>'Пр. 2 к пп.7'!I55</f>
        <v>542492</v>
      </c>
      <c r="H74" s="210">
        <f>'Пр. 2 к пп.7'!J55</f>
        <v>537042</v>
      </c>
      <c r="I74" s="210">
        <f>'Пр. 2 к пп.7'!K55</f>
        <v>0</v>
      </c>
      <c r="J74" s="210">
        <f>'Пр. 2 к пп.7'!L55</f>
        <v>0</v>
      </c>
      <c r="K74" s="210">
        <f>'Пр. 2 к пп.7'!M55</f>
        <v>174047.9</v>
      </c>
      <c r="L74" s="210">
        <f>'Пр. 2 к пп.7'!N55</f>
        <v>9973.1</v>
      </c>
      <c r="M74" s="210">
        <f>'Пр. 2 к пп.7'!O55</f>
        <v>36372.300000000003</v>
      </c>
      <c r="N74" s="210">
        <f>'Пр. 2 к пп.7'!P55</f>
        <v>36372.300000000003</v>
      </c>
      <c r="O74" s="441"/>
      <c r="P74" s="442"/>
    </row>
    <row r="75" spans="1:16" x14ac:dyDescent="0.3">
      <c r="A75" s="405"/>
      <c r="B75" s="405"/>
      <c r="C75" s="405"/>
      <c r="D75" s="155" t="s">
        <v>23</v>
      </c>
      <c r="E75" s="210">
        <f t="shared" ref="E75:F80" si="14">G75+I75+K75+M75</f>
        <v>747650.8</v>
      </c>
      <c r="F75" s="210">
        <f t="shared" si="14"/>
        <v>545503.69999999995</v>
      </c>
      <c r="G75" s="210">
        <f>'Пр. 2 к пп.7'!I56</f>
        <v>537230.6</v>
      </c>
      <c r="H75" s="210">
        <f>'Пр. 2 к пп.7'!J56</f>
        <v>535530.6</v>
      </c>
      <c r="I75" s="210">
        <f>'Пр. 2 к пп.7'!K56</f>
        <v>0</v>
      </c>
      <c r="J75" s="210">
        <f>'Пр. 2 к пп.7'!L56</f>
        <v>0</v>
      </c>
      <c r="K75" s="210">
        <f>'Пр. 2 к пп.7'!M56</f>
        <v>174047.9</v>
      </c>
      <c r="L75" s="210">
        <f>'Пр. 2 к пп.7'!N56</f>
        <v>9973.1</v>
      </c>
      <c r="M75" s="210">
        <f>'Пр. 2 к пп.7'!O56</f>
        <v>36372.300000000003</v>
      </c>
      <c r="N75" s="210">
        <f>'Пр. 2 к пп.7'!P56</f>
        <v>0</v>
      </c>
      <c r="O75" s="441"/>
      <c r="P75" s="442"/>
    </row>
    <row r="76" spans="1:16" x14ac:dyDescent="0.3">
      <c r="A76" s="405"/>
      <c r="B76" s="405"/>
      <c r="C76" s="405"/>
      <c r="D76" s="155" t="s">
        <v>24</v>
      </c>
      <c r="E76" s="210">
        <f t="shared" si="14"/>
        <v>747650.8</v>
      </c>
      <c r="F76" s="210">
        <f t="shared" si="14"/>
        <v>535530.6</v>
      </c>
      <c r="G76" s="210">
        <f>'Пр. 2 к пп.7'!I57</f>
        <v>537230.6</v>
      </c>
      <c r="H76" s="210">
        <f>'Пр. 2 к пп.7'!J57</f>
        <v>535530.6</v>
      </c>
      <c r="I76" s="210">
        <f>'Пр. 2 к пп.7'!K57</f>
        <v>0</v>
      </c>
      <c r="J76" s="210">
        <f>'Пр. 2 к пп.7'!L57</f>
        <v>0</v>
      </c>
      <c r="K76" s="210">
        <f>'Пр. 2 к пп.7'!M57</f>
        <v>174047.9</v>
      </c>
      <c r="L76" s="210">
        <f>'Пр. 2 к пп.7'!N57</f>
        <v>0</v>
      </c>
      <c r="M76" s="210">
        <f>'Пр. 2 к пп.7'!O57</f>
        <v>36372.300000000003</v>
      </c>
      <c r="N76" s="210">
        <f>'Пр. 2 к пп.7'!P57</f>
        <v>0</v>
      </c>
      <c r="O76" s="441"/>
      <c r="P76" s="442"/>
    </row>
    <row r="77" spans="1:16" x14ac:dyDescent="0.3">
      <c r="A77" s="405"/>
      <c r="B77" s="405"/>
      <c r="C77" s="405"/>
      <c r="D77" s="155" t="s">
        <v>25</v>
      </c>
      <c r="E77" s="210">
        <f t="shared" si="14"/>
        <v>713147.60000000009</v>
      </c>
      <c r="F77" s="210">
        <f t="shared" si="14"/>
        <v>449000</v>
      </c>
      <c r="G77" s="210">
        <f>'Пр. 2 к пп.7'!I58</f>
        <v>502727.4</v>
      </c>
      <c r="H77" s="210">
        <f>'Пр. 2 к пп.7'!J58</f>
        <v>449000</v>
      </c>
      <c r="I77" s="210">
        <f>'Пр. 2 к пп.7'!K58</f>
        <v>0</v>
      </c>
      <c r="J77" s="210">
        <f>'Пр. 2 к пп.7'!L58</f>
        <v>0</v>
      </c>
      <c r="K77" s="210">
        <f>'Пр. 2 к пп.7'!M58</f>
        <v>174047.9</v>
      </c>
      <c r="L77" s="210">
        <f>'Пр. 2 к пп.7'!N58</f>
        <v>0</v>
      </c>
      <c r="M77" s="210">
        <f>'Пр. 2 к пп.7'!O58</f>
        <v>36372.300000000003</v>
      </c>
      <c r="N77" s="210">
        <f>'Пр. 2 к пп.7'!P58</f>
        <v>0</v>
      </c>
      <c r="O77" s="441"/>
      <c r="P77" s="442"/>
    </row>
    <row r="78" spans="1:16" x14ac:dyDescent="0.3">
      <c r="A78" s="405"/>
      <c r="B78" s="405"/>
      <c r="C78" s="405"/>
      <c r="D78" s="155" t="s">
        <v>26</v>
      </c>
      <c r="E78" s="210">
        <f t="shared" si="14"/>
        <v>713147.60000000009</v>
      </c>
      <c r="F78" s="210">
        <f t="shared" si="14"/>
        <v>449000</v>
      </c>
      <c r="G78" s="210">
        <f>'Пр. 2 к пп.7'!I59</f>
        <v>502727.4</v>
      </c>
      <c r="H78" s="210">
        <f>'Пр. 2 к пп.7'!J59</f>
        <v>449000</v>
      </c>
      <c r="I78" s="210">
        <f>'Пр. 2 к пп.7'!K59</f>
        <v>0</v>
      </c>
      <c r="J78" s="210">
        <f>'Пр. 2 к пп.7'!L59</f>
        <v>0</v>
      </c>
      <c r="K78" s="210">
        <f>'Пр. 2 к пп.7'!M59</f>
        <v>174047.9</v>
      </c>
      <c r="L78" s="210">
        <f>'Пр. 2 к пп.7'!N59</f>
        <v>0</v>
      </c>
      <c r="M78" s="210">
        <f>'Пр. 2 к пп.7'!O59</f>
        <v>36372.300000000003</v>
      </c>
      <c r="N78" s="210">
        <f>'Пр. 2 к пп.7'!P59</f>
        <v>0</v>
      </c>
      <c r="O78" s="441"/>
      <c r="P78" s="442"/>
    </row>
    <row r="79" spans="1:16" x14ac:dyDescent="0.3">
      <c r="A79" s="405"/>
      <c r="B79" s="405"/>
      <c r="C79" s="405"/>
      <c r="D79" s="155" t="s">
        <v>41</v>
      </c>
      <c r="E79" s="210">
        <f t="shared" si="14"/>
        <v>713147.60000000009</v>
      </c>
      <c r="F79" s="210">
        <f t="shared" si="14"/>
        <v>0</v>
      </c>
      <c r="G79" s="210">
        <f>'Пр. 2 к пп.7'!I60</f>
        <v>502727.4</v>
      </c>
      <c r="H79" s="210">
        <f>'Пр. 2 к пп.7'!J60</f>
        <v>0</v>
      </c>
      <c r="I79" s="210">
        <f>'Пр. 2 к пп.7'!K60</f>
        <v>0</v>
      </c>
      <c r="J79" s="210">
        <f>'Пр. 2 к пп.7'!L60</f>
        <v>0</v>
      </c>
      <c r="K79" s="210">
        <f>'Пр. 2 к пп.7'!M60</f>
        <v>174047.9</v>
      </c>
      <c r="L79" s="210">
        <f>'Пр. 2 к пп.7'!N60</f>
        <v>0</v>
      </c>
      <c r="M79" s="210">
        <f>'Пр. 2 к пп.7'!O60</f>
        <v>36372.300000000003</v>
      </c>
      <c r="N79" s="210">
        <f>'Пр. 2 к пп.7'!P60</f>
        <v>0</v>
      </c>
      <c r="O79" s="441"/>
      <c r="P79" s="442"/>
    </row>
    <row r="80" spans="1:16" x14ac:dyDescent="0.3">
      <c r="A80" s="405"/>
      <c r="B80" s="405"/>
      <c r="C80" s="406"/>
      <c r="D80" s="155" t="s">
        <v>28</v>
      </c>
      <c r="E80" s="210">
        <f t="shared" si="14"/>
        <v>713147.60000000009</v>
      </c>
      <c r="F80" s="210">
        <f t="shared" si="14"/>
        <v>0</v>
      </c>
      <c r="G80" s="210">
        <f>'Пр. 2 к пп.7'!I61</f>
        <v>502727.4</v>
      </c>
      <c r="H80" s="210">
        <f>'Пр. 2 к пп.7'!J61</f>
        <v>0</v>
      </c>
      <c r="I80" s="210">
        <f>'Пр. 2 к пп.7'!K61</f>
        <v>0</v>
      </c>
      <c r="J80" s="210">
        <f>'Пр. 2 к пп.7'!L61</f>
        <v>0</v>
      </c>
      <c r="K80" s="210">
        <f>'Пр. 2 к пп.7'!M61</f>
        <v>174047.9</v>
      </c>
      <c r="L80" s="210">
        <f>'Пр. 2 к пп.7'!N61</f>
        <v>0</v>
      </c>
      <c r="M80" s="210">
        <f>'Пр. 2 к пп.7'!O61</f>
        <v>36372.300000000003</v>
      </c>
      <c r="N80" s="210">
        <f>'Пр. 2 к пп.7'!P61</f>
        <v>0</v>
      </c>
      <c r="O80" s="441"/>
      <c r="P80" s="442"/>
    </row>
    <row r="81" spans="1:21" x14ac:dyDescent="0.3">
      <c r="A81" s="407"/>
      <c r="B81" s="407" t="s">
        <v>129</v>
      </c>
      <c r="C81" s="404"/>
      <c r="D81" s="155" t="s">
        <v>112</v>
      </c>
      <c r="E81" s="149">
        <f>SUM(E82:E88)</f>
        <v>92020475.699999988</v>
      </c>
      <c r="F81" s="149">
        <f t="shared" ref="F81:N81" si="15">SUM(F82:F88)</f>
        <v>30908340.699999996</v>
      </c>
      <c r="G81" s="149">
        <f>SUM(G82:G88)</f>
        <v>27263627.000000004</v>
      </c>
      <c r="H81" s="149">
        <f t="shared" si="15"/>
        <v>16614057.4</v>
      </c>
      <c r="I81" s="149">
        <f t="shared" si="15"/>
        <v>8014416.1000000006</v>
      </c>
      <c r="J81" s="149">
        <f t="shared" si="15"/>
        <v>1278599.3</v>
      </c>
      <c r="K81" s="149">
        <f t="shared" si="15"/>
        <v>50453662.699999996</v>
      </c>
      <c r="L81" s="149">
        <f t="shared" si="15"/>
        <v>12117288.299999999</v>
      </c>
      <c r="M81" s="149">
        <f t="shared" si="15"/>
        <v>6288769.9000000004</v>
      </c>
      <c r="N81" s="149">
        <f t="shared" si="15"/>
        <v>898395.70000000007</v>
      </c>
      <c r="O81" s="407"/>
      <c r="P81" s="407"/>
      <c r="Q81" s="135"/>
      <c r="R81" s="135"/>
      <c r="S81" s="135"/>
      <c r="T81" s="135"/>
      <c r="U81" s="135"/>
    </row>
    <row r="82" spans="1:21" x14ac:dyDescent="0.3">
      <c r="A82" s="407"/>
      <c r="B82" s="407"/>
      <c r="C82" s="405"/>
      <c r="D82" s="155" t="s">
        <v>22</v>
      </c>
      <c r="E82" s="149">
        <f>G82+I82+K82+M82</f>
        <v>15164711.5</v>
      </c>
      <c r="F82" s="149">
        <f>H82+J82+L82+N82</f>
        <v>11971185.999999998</v>
      </c>
      <c r="G82" s="149">
        <f>G14+G24+G34+G44+G54+G64+G74</f>
        <v>4503584.8</v>
      </c>
      <c r="H82" s="149">
        <f t="shared" ref="H82:N82" si="16">H14+H24+H34+H44+H54+H64+H74</f>
        <v>3837086</v>
      </c>
      <c r="I82" s="149">
        <f t="shared" si="16"/>
        <v>2226307.6</v>
      </c>
      <c r="J82" s="149">
        <f t="shared" si="16"/>
        <v>920445.3</v>
      </c>
      <c r="K82" s="149">
        <f t="shared" si="16"/>
        <v>7536423.4000000013</v>
      </c>
      <c r="L82" s="149">
        <f t="shared" si="16"/>
        <v>6315258.9999999991</v>
      </c>
      <c r="M82" s="149">
        <f t="shared" si="16"/>
        <v>898395.70000000007</v>
      </c>
      <c r="N82" s="149">
        <f t="shared" si="16"/>
        <v>898395.70000000007</v>
      </c>
      <c r="O82" s="407"/>
      <c r="P82" s="407"/>
      <c r="Q82" s="135"/>
      <c r="R82" s="135"/>
      <c r="S82" s="135"/>
      <c r="T82" s="135"/>
      <c r="U82" s="135"/>
    </row>
    <row r="83" spans="1:21" x14ac:dyDescent="0.3">
      <c r="A83" s="407"/>
      <c r="B83" s="407"/>
      <c r="C83" s="405"/>
      <c r="D83" s="155" t="s">
        <v>23</v>
      </c>
      <c r="E83" s="149">
        <f t="shared" ref="E83:F88" si="17">G83+I83+K83+M83</f>
        <v>15520015.699999999</v>
      </c>
      <c r="F83" s="149">
        <f t="shared" si="17"/>
        <v>9681793.6999999993</v>
      </c>
      <c r="G83" s="149">
        <f t="shared" ref="G83:N88" si="18">G15+G25+G35+G45+G55+G65+G75</f>
        <v>4582368.2</v>
      </c>
      <c r="H83" s="149">
        <f t="shared" si="18"/>
        <v>3521610.4000000004</v>
      </c>
      <c r="I83" s="149">
        <f t="shared" si="18"/>
        <v>1796137.3000000003</v>
      </c>
      <c r="J83" s="149">
        <f t="shared" si="18"/>
        <v>358154</v>
      </c>
      <c r="K83" s="149">
        <f t="shared" si="18"/>
        <v>8243114.5000000009</v>
      </c>
      <c r="L83" s="149">
        <f t="shared" si="18"/>
        <v>5802029.2999999998</v>
      </c>
      <c r="M83" s="149">
        <f t="shared" si="18"/>
        <v>898395.70000000007</v>
      </c>
      <c r="N83" s="149">
        <f t="shared" si="18"/>
        <v>0</v>
      </c>
      <c r="O83" s="407"/>
      <c r="P83" s="407"/>
      <c r="Q83" s="135"/>
      <c r="R83" s="135"/>
      <c r="S83" s="135"/>
      <c r="T83" s="135"/>
      <c r="U83" s="135"/>
    </row>
    <row r="84" spans="1:21" x14ac:dyDescent="0.3">
      <c r="A84" s="407"/>
      <c r="B84" s="407"/>
      <c r="C84" s="405"/>
      <c r="D84" s="155" t="s">
        <v>24</v>
      </c>
      <c r="E84" s="149">
        <f t="shared" si="17"/>
        <v>13248549.300000001</v>
      </c>
      <c r="F84" s="149">
        <f t="shared" si="17"/>
        <v>3438061.0000000005</v>
      </c>
      <c r="G84" s="149">
        <f t="shared" si="18"/>
        <v>3910925.0000000005</v>
      </c>
      <c r="H84" s="149">
        <f t="shared" si="18"/>
        <v>3438061.0000000005</v>
      </c>
      <c r="I84" s="149">
        <f t="shared" si="18"/>
        <v>1535875.2000000002</v>
      </c>
      <c r="J84" s="149">
        <f t="shared" si="18"/>
        <v>0</v>
      </c>
      <c r="K84" s="149">
        <f t="shared" si="18"/>
        <v>6903353.3999999994</v>
      </c>
      <c r="L84" s="149">
        <f t="shared" si="18"/>
        <v>0</v>
      </c>
      <c r="M84" s="149">
        <f t="shared" si="18"/>
        <v>898395.70000000007</v>
      </c>
      <c r="N84" s="149">
        <f t="shared" si="18"/>
        <v>0</v>
      </c>
      <c r="O84" s="407"/>
      <c r="P84" s="407"/>
      <c r="Q84" s="135"/>
      <c r="R84" s="135"/>
      <c r="S84" s="135"/>
      <c r="T84" s="135"/>
      <c r="U84" s="135"/>
    </row>
    <row r="85" spans="1:21" x14ac:dyDescent="0.3">
      <c r="A85" s="407"/>
      <c r="B85" s="407"/>
      <c r="C85" s="405"/>
      <c r="D85" s="155" t="s">
        <v>25</v>
      </c>
      <c r="E85" s="149">
        <f t="shared" si="17"/>
        <v>11827667.399999999</v>
      </c>
      <c r="F85" s="149">
        <f t="shared" si="17"/>
        <v>2909000</v>
      </c>
      <c r="G85" s="149">
        <f t="shared" si="18"/>
        <v>3573296</v>
      </c>
      <c r="H85" s="149">
        <f t="shared" si="18"/>
        <v>2909000</v>
      </c>
      <c r="I85" s="149">
        <f t="shared" si="18"/>
        <v>264654</v>
      </c>
      <c r="J85" s="149">
        <f t="shared" si="18"/>
        <v>0</v>
      </c>
      <c r="K85" s="149">
        <f t="shared" si="18"/>
        <v>7091321.7000000002</v>
      </c>
      <c r="L85" s="149">
        <f t="shared" si="18"/>
        <v>0</v>
      </c>
      <c r="M85" s="149">
        <f t="shared" si="18"/>
        <v>898395.70000000007</v>
      </c>
      <c r="N85" s="149">
        <f t="shared" si="18"/>
        <v>0</v>
      </c>
      <c r="O85" s="407"/>
      <c r="P85" s="407"/>
      <c r="Q85" s="135"/>
      <c r="R85" s="135"/>
      <c r="S85" s="135"/>
      <c r="T85" s="135"/>
      <c r="U85" s="135"/>
    </row>
    <row r="86" spans="1:21" ht="14.25" customHeight="1" x14ac:dyDescent="0.3">
      <c r="A86" s="407"/>
      <c r="B86" s="407"/>
      <c r="C86" s="405"/>
      <c r="D86" s="155" t="s">
        <v>26</v>
      </c>
      <c r="E86" s="149">
        <f t="shared" si="17"/>
        <v>11419990.6</v>
      </c>
      <c r="F86" s="149">
        <f t="shared" si="17"/>
        <v>2908300</v>
      </c>
      <c r="G86" s="149">
        <f t="shared" si="18"/>
        <v>3565892.8000000003</v>
      </c>
      <c r="H86" s="149">
        <f t="shared" si="18"/>
        <v>2908300</v>
      </c>
      <c r="I86" s="149">
        <f t="shared" si="18"/>
        <v>264654</v>
      </c>
      <c r="J86" s="149">
        <f t="shared" si="18"/>
        <v>0</v>
      </c>
      <c r="K86" s="149">
        <f t="shared" si="18"/>
        <v>6691048.0999999996</v>
      </c>
      <c r="L86" s="149">
        <f t="shared" si="18"/>
        <v>0</v>
      </c>
      <c r="M86" s="149">
        <f t="shared" si="18"/>
        <v>898395.70000000007</v>
      </c>
      <c r="N86" s="149">
        <f t="shared" si="18"/>
        <v>0</v>
      </c>
      <c r="O86" s="407"/>
      <c r="P86" s="407"/>
      <c r="Q86" s="135"/>
      <c r="R86" s="135"/>
      <c r="S86" s="135"/>
      <c r="T86" s="135"/>
      <c r="U86" s="135"/>
    </row>
    <row r="87" spans="1:21" x14ac:dyDescent="0.3">
      <c r="A87" s="407"/>
      <c r="B87" s="407"/>
      <c r="C87" s="405"/>
      <c r="D87" s="155" t="s">
        <v>41</v>
      </c>
      <c r="E87" s="149">
        <f t="shared" si="17"/>
        <v>12432270.599999998</v>
      </c>
      <c r="F87" s="149">
        <f t="shared" si="17"/>
        <v>0</v>
      </c>
      <c r="G87" s="149">
        <f t="shared" si="18"/>
        <v>3566905.1</v>
      </c>
      <c r="H87" s="149">
        <f t="shared" si="18"/>
        <v>0</v>
      </c>
      <c r="I87" s="149">
        <f t="shared" si="18"/>
        <v>963394</v>
      </c>
      <c r="J87" s="149">
        <f t="shared" si="18"/>
        <v>0</v>
      </c>
      <c r="K87" s="149">
        <f t="shared" si="18"/>
        <v>7003575.7999999998</v>
      </c>
      <c r="L87" s="149">
        <f t="shared" si="18"/>
        <v>0</v>
      </c>
      <c r="M87" s="149">
        <f t="shared" si="18"/>
        <v>898395.70000000007</v>
      </c>
      <c r="N87" s="149">
        <f t="shared" si="18"/>
        <v>0</v>
      </c>
      <c r="O87" s="407"/>
      <c r="P87" s="407"/>
      <c r="Q87" s="135"/>
      <c r="R87" s="135"/>
      <c r="S87" s="135"/>
      <c r="T87" s="135"/>
      <c r="U87" s="135"/>
    </row>
    <row r="88" spans="1:21" x14ac:dyDescent="0.3">
      <c r="A88" s="407"/>
      <c r="B88" s="407"/>
      <c r="C88" s="406"/>
      <c r="D88" s="155" t="s">
        <v>28</v>
      </c>
      <c r="E88" s="149">
        <f t="shared" si="17"/>
        <v>12407270.599999998</v>
      </c>
      <c r="F88" s="149">
        <f t="shared" si="17"/>
        <v>0</v>
      </c>
      <c r="G88" s="149">
        <f t="shared" si="18"/>
        <v>3560655.1</v>
      </c>
      <c r="H88" s="149">
        <f t="shared" si="18"/>
        <v>0</v>
      </c>
      <c r="I88" s="149">
        <f t="shared" si="18"/>
        <v>963394</v>
      </c>
      <c r="J88" s="149">
        <f t="shared" si="18"/>
        <v>0</v>
      </c>
      <c r="K88" s="149">
        <f t="shared" si="18"/>
        <v>6984825.7999999998</v>
      </c>
      <c r="L88" s="149">
        <f t="shared" si="18"/>
        <v>0</v>
      </c>
      <c r="M88" s="149">
        <f t="shared" si="18"/>
        <v>898395.70000000007</v>
      </c>
      <c r="N88" s="149">
        <f t="shared" si="18"/>
        <v>0</v>
      </c>
      <c r="O88" s="407"/>
      <c r="P88" s="407"/>
      <c r="Q88" s="135"/>
      <c r="R88" s="135"/>
      <c r="S88" s="135"/>
      <c r="T88" s="135"/>
      <c r="U88" s="135"/>
    </row>
    <row r="89" spans="1:21" x14ac:dyDescent="0.3">
      <c r="K89" s="135"/>
      <c r="L89" s="135"/>
    </row>
    <row r="90" spans="1:21" x14ac:dyDescent="0.3">
      <c r="E90" s="135"/>
      <c r="F90" s="10"/>
      <c r="I90" s="135"/>
      <c r="J90" s="135"/>
      <c r="K90" s="135"/>
      <c r="L90" s="135"/>
      <c r="M90" s="135"/>
      <c r="N90" s="135"/>
    </row>
    <row r="91" spans="1:21" x14ac:dyDescent="0.3">
      <c r="E91" s="135"/>
      <c r="F91" s="135"/>
      <c r="I91" s="135"/>
      <c r="J91" s="135"/>
      <c r="K91" s="135"/>
      <c r="L91" s="135"/>
      <c r="M91" s="135"/>
      <c r="N91" s="135"/>
    </row>
    <row r="92" spans="1:21" x14ac:dyDescent="0.3">
      <c r="F92" s="135"/>
    </row>
    <row r="93" spans="1:21" x14ac:dyDescent="0.3">
      <c r="F93" s="135"/>
    </row>
    <row r="94" spans="1:21" x14ac:dyDescent="0.3">
      <c r="E94" s="135"/>
      <c r="F94" s="135"/>
    </row>
    <row r="95" spans="1:21" x14ac:dyDescent="0.3">
      <c r="E95" s="135"/>
      <c r="F95" s="135"/>
    </row>
    <row r="96" spans="1:21" x14ac:dyDescent="0.3">
      <c r="E96" s="135"/>
      <c r="F96" s="135"/>
    </row>
    <row r="97" spans="5:14" s="17" customFormat="1" x14ac:dyDescent="0.3">
      <c r="E97" s="135"/>
      <c r="F97" s="135"/>
      <c r="G97" s="135"/>
      <c r="H97" s="135"/>
      <c r="I97" s="135"/>
      <c r="J97" s="135"/>
      <c r="K97" s="135"/>
      <c r="L97" s="135"/>
      <c r="M97" s="135"/>
      <c r="N97" s="135"/>
    </row>
    <row r="98" spans="5:14" s="17" customFormat="1" x14ac:dyDescent="0.3">
      <c r="E98" s="135"/>
      <c r="F98" s="135"/>
      <c r="G98" s="135"/>
      <c r="H98" s="135"/>
      <c r="I98" s="135"/>
      <c r="J98" s="135"/>
      <c r="K98" s="135"/>
      <c r="L98" s="135"/>
      <c r="M98" s="135"/>
      <c r="N98" s="135"/>
    </row>
    <row r="99" spans="5:14" s="17" customFormat="1" x14ac:dyDescent="0.3">
      <c r="E99" s="135"/>
      <c r="F99" s="135"/>
      <c r="G99" s="135"/>
      <c r="H99" s="135"/>
      <c r="I99" s="135"/>
      <c r="J99" s="135"/>
      <c r="K99" s="135"/>
      <c r="L99" s="135"/>
      <c r="M99" s="135"/>
      <c r="N99" s="135"/>
    </row>
    <row r="100" spans="5:14" s="17" customFormat="1" x14ac:dyDescent="0.3">
      <c r="E100" s="135"/>
      <c r="F100" s="135"/>
      <c r="G100" s="135"/>
      <c r="H100" s="135"/>
      <c r="I100" s="135"/>
      <c r="J100" s="135"/>
      <c r="K100" s="135"/>
      <c r="L100" s="135"/>
      <c r="M100" s="135"/>
      <c r="N100" s="135"/>
    </row>
    <row r="101" spans="5:14" s="17" customFormat="1" x14ac:dyDescent="0.3">
      <c r="E101" s="135"/>
      <c r="F101" s="135"/>
      <c r="G101" s="135"/>
      <c r="H101" s="135"/>
      <c r="I101" s="135"/>
      <c r="J101" s="135"/>
      <c r="K101" s="135"/>
      <c r="L101" s="135"/>
      <c r="M101" s="135"/>
      <c r="N101" s="135"/>
    </row>
    <row r="102" spans="5:14" s="17" customFormat="1" x14ac:dyDescent="0.3">
      <c r="E102" s="135"/>
      <c r="F102" s="135"/>
      <c r="G102" s="135"/>
      <c r="H102" s="135"/>
      <c r="I102" s="135"/>
      <c r="J102" s="135"/>
      <c r="K102" s="135"/>
      <c r="L102" s="135"/>
      <c r="M102" s="135"/>
      <c r="N102" s="135"/>
    </row>
    <row r="103" spans="5:14" s="17" customFormat="1" x14ac:dyDescent="0.3">
      <c r="E103" s="135"/>
      <c r="F103" s="135"/>
      <c r="G103" s="135"/>
      <c r="H103" s="135"/>
      <c r="I103" s="135"/>
      <c r="J103" s="135"/>
      <c r="K103" s="135"/>
      <c r="L103" s="135"/>
      <c r="M103" s="135"/>
      <c r="N103" s="135"/>
    </row>
    <row r="104" spans="5:14" s="17" customFormat="1" x14ac:dyDescent="0.3">
      <c r="E104" s="135"/>
      <c r="F104" s="135"/>
      <c r="G104" s="135"/>
      <c r="H104" s="135"/>
      <c r="I104" s="135"/>
      <c r="J104" s="135"/>
      <c r="K104" s="135"/>
      <c r="L104" s="135"/>
      <c r="M104" s="135"/>
      <c r="N104" s="135"/>
    </row>
    <row r="105" spans="5:14" s="17" customFormat="1" x14ac:dyDescent="0.3">
      <c r="E105" s="135"/>
      <c r="F105" s="135"/>
      <c r="G105" s="135"/>
      <c r="H105" s="135"/>
      <c r="I105" s="135"/>
      <c r="J105" s="135"/>
      <c r="K105" s="135"/>
      <c r="L105" s="135"/>
      <c r="M105" s="135"/>
      <c r="N105" s="135"/>
    </row>
    <row r="106" spans="5:14" s="17" customFormat="1" x14ac:dyDescent="0.3">
      <c r="E106" s="135"/>
      <c r="F106" s="135"/>
      <c r="G106" s="135"/>
      <c r="H106" s="135"/>
      <c r="I106" s="135"/>
      <c r="J106" s="135"/>
      <c r="K106" s="135"/>
      <c r="L106" s="135"/>
      <c r="M106" s="135"/>
      <c r="N106" s="135"/>
    </row>
    <row r="107" spans="5:14" s="17" customFormat="1" x14ac:dyDescent="0.3">
      <c r="E107" s="135"/>
      <c r="F107" s="135"/>
      <c r="G107" s="135"/>
      <c r="H107" s="135"/>
      <c r="I107" s="135"/>
      <c r="J107" s="135"/>
      <c r="K107" s="135"/>
      <c r="L107" s="135"/>
      <c r="M107" s="135"/>
      <c r="N107" s="135"/>
    </row>
    <row r="108" spans="5:14" s="17" customFormat="1" x14ac:dyDescent="0.3">
      <c r="E108" s="135"/>
      <c r="F108" s="135"/>
      <c r="G108" s="135"/>
      <c r="H108" s="135"/>
      <c r="I108" s="135"/>
      <c r="J108" s="135"/>
      <c r="K108" s="135"/>
      <c r="L108" s="135"/>
      <c r="M108" s="135"/>
      <c r="N108" s="135"/>
    </row>
    <row r="109" spans="5:14" s="17" customFormat="1" x14ac:dyDescent="0.3">
      <c r="E109" s="135"/>
      <c r="F109" s="135"/>
      <c r="G109" s="135"/>
      <c r="H109" s="135"/>
      <c r="I109" s="135"/>
      <c r="J109" s="135"/>
      <c r="K109" s="135"/>
      <c r="L109" s="135"/>
      <c r="M109" s="135"/>
      <c r="N109" s="135"/>
    </row>
    <row r="110" spans="5:14" s="17" customFormat="1" x14ac:dyDescent="0.3">
      <c r="E110" s="135"/>
      <c r="F110" s="135"/>
      <c r="G110" s="135"/>
      <c r="H110" s="135"/>
      <c r="I110" s="135"/>
      <c r="J110" s="135"/>
      <c r="K110" s="135"/>
      <c r="L110" s="135"/>
      <c r="M110" s="135"/>
      <c r="N110" s="135"/>
    </row>
  </sheetData>
  <mergeCells count="77">
    <mergeCell ref="M1:P1"/>
    <mergeCell ref="A3:P3"/>
    <mergeCell ref="A4:P4"/>
    <mergeCell ref="A6:A8"/>
    <mergeCell ref="B6:B8"/>
    <mergeCell ref="C6:C8"/>
    <mergeCell ref="D6:D8"/>
    <mergeCell ref="E6:F7"/>
    <mergeCell ref="G6:N6"/>
    <mergeCell ref="O6:P8"/>
    <mergeCell ref="G7:H7"/>
    <mergeCell ref="I7:J7"/>
    <mergeCell ref="K7:L7"/>
    <mergeCell ref="M7:N7"/>
    <mergeCell ref="O9:P9"/>
    <mergeCell ref="B11:N11"/>
    <mergeCell ref="O11:P11"/>
    <mergeCell ref="B12:N12"/>
    <mergeCell ref="O12:P12"/>
    <mergeCell ref="B10:N10"/>
    <mergeCell ref="O10:P10"/>
    <mergeCell ref="A13:A20"/>
    <mergeCell ref="B13:B20"/>
    <mergeCell ref="O13:P20"/>
    <mergeCell ref="B21:N21"/>
    <mergeCell ref="O21:P21"/>
    <mergeCell ref="C13:C20"/>
    <mergeCell ref="B22:N22"/>
    <mergeCell ref="O22:P22"/>
    <mergeCell ref="A23:A30"/>
    <mergeCell ref="B23:B30"/>
    <mergeCell ref="O23:P30"/>
    <mergeCell ref="C23:C30"/>
    <mergeCell ref="B31:N31"/>
    <mergeCell ref="O31:P31"/>
    <mergeCell ref="B32:N32"/>
    <mergeCell ref="O32:P32"/>
    <mergeCell ref="A33:A40"/>
    <mergeCell ref="B33:B40"/>
    <mergeCell ref="O33:P40"/>
    <mergeCell ref="C33:C40"/>
    <mergeCell ref="B41:N41"/>
    <mergeCell ref="O41:P41"/>
    <mergeCell ref="B42:N42"/>
    <mergeCell ref="O42:P42"/>
    <mergeCell ref="A43:A50"/>
    <mergeCell ref="B43:B50"/>
    <mergeCell ref="O43:P50"/>
    <mergeCell ref="C43:C50"/>
    <mergeCell ref="B51:N51"/>
    <mergeCell ref="O51:P51"/>
    <mergeCell ref="B52:N52"/>
    <mergeCell ref="O52:P52"/>
    <mergeCell ref="A53:A60"/>
    <mergeCell ref="B53:B60"/>
    <mergeCell ref="O53:P60"/>
    <mergeCell ref="C53:C60"/>
    <mergeCell ref="B61:N61"/>
    <mergeCell ref="B62:N62"/>
    <mergeCell ref="O62:P62"/>
    <mergeCell ref="A63:A70"/>
    <mergeCell ref="B63:B70"/>
    <mergeCell ref="O63:P70"/>
    <mergeCell ref="O61:P61"/>
    <mergeCell ref="C63:C70"/>
    <mergeCell ref="A81:A88"/>
    <mergeCell ref="B81:B88"/>
    <mergeCell ref="O81:P88"/>
    <mergeCell ref="B71:N71"/>
    <mergeCell ref="O71:P71"/>
    <mergeCell ref="B72:N72"/>
    <mergeCell ref="O72:P72"/>
    <mergeCell ref="A73:A80"/>
    <mergeCell ref="B73:B80"/>
    <mergeCell ref="O73:P80"/>
    <mergeCell ref="C73:C80"/>
    <mergeCell ref="C81:C88"/>
  </mergeCells>
  <phoneticPr fontId="23" type="noConversion"/>
  <pageMargins left="0.7" right="0.7" top="0.75" bottom="0.75" header="0.3" footer="0.3"/>
  <pageSetup paperSize="9" scale="3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33"/>
  <sheetViews>
    <sheetView view="pageBreakPreview" topLeftCell="A24" zoomScale="75" zoomScaleNormal="90" zoomScaleSheetLayoutView="75" workbookViewId="0">
      <selection activeCell="C4" sqref="A4:T32"/>
    </sheetView>
  </sheetViews>
  <sheetFormatPr defaultRowHeight="14.4" x14ac:dyDescent="0.3"/>
  <cols>
    <col min="1" max="1" width="9.109375" style="66"/>
    <col min="2" max="2" width="29.44140625" style="67" customWidth="1"/>
    <col min="3" max="3" width="27.33203125" style="67" customWidth="1"/>
    <col min="4" max="4" width="20.88671875" style="68" customWidth="1"/>
    <col min="5" max="5" width="17" style="67" customWidth="1"/>
    <col min="6" max="6" width="13.6640625" style="69" customWidth="1"/>
    <col min="7" max="7" width="9.88671875" style="69" customWidth="1"/>
    <col min="8" max="8" width="9.5546875" style="69" customWidth="1"/>
    <col min="9" max="10" width="9.88671875" style="69" customWidth="1"/>
    <col min="11" max="11" width="9.44140625" style="69" customWidth="1"/>
    <col min="12" max="12" width="9.88671875" style="69" customWidth="1"/>
    <col min="13" max="13" width="9.33203125" style="69" customWidth="1"/>
    <col min="14" max="14" width="9.6640625" style="69" customWidth="1"/>
    <col min="15" max="15" width="9.33203125" style="69" customWidth="1"/>
    <col min="16" max="16" width="10" style="69" customWidth="1"/>
    <col min="17" max="17" width="9.6640625" style="69" customWidth="1"/>
    <col min="18" max="18" width="9.44140625" style="69" customWidth="1"/>
    <col min="19" max="19" width="9.33203125" style="69" customWidth="1"/>
    <col min="20" max="20" width="9.88671875" style="69" customWidth="1"/>
    <col min="21" max="21" width="10.109375" style="64" customWidth="1"/>
    <col min="22" max="257" width="9.109375" style="67"/>
    <col min="258" max="258" width="21.109375" style="67" customWidth="1"/>
    <col min="259" max="259" width="27.33203125" style="67" customWidth="1"/>
    <col min="260" max="260" width="20.88671875" style="67" customWidth="1"/>
    <col min="261" max="261" width="17" style="67" customWidth="1"/>
    <col min="262" max="262" width="11.88671875" style="67" customWidth="1"/>
    <col min="263" max="276" width="9.109375" style="67" customWidth="1"/>
    <col min="277" max="513" width="9.109375" style="67"/>
    <col min="514" max="514" width="21.109375" style="67" customWidth="1"/>
    <col min="515" max="515" width="27.33203125" style="67" customWidth="1"/>
    <col min="516" max="516" width="20.88671875" style="67" customWidth="1"/>
    <col min="517" max="517" width="17" style="67" customWidth="1"/>
    <col min="518" max="518" width="11.88671875" style="67" customWidth="1"/>
    <col min="519" max="532" width="9.109375" style="67" customWidth="1"/>
    <col min="533" max="769" width="9.109375" style="67"/>
    <col min="770" max="770" width="21.109375" style="67" customWidth="1"/>
    <col min="771" max="771" width="27.33203125" style="67" customWidth="1"/>
    <col min="772" max="772" width="20.88671875" style="67" customWidth="1"/>
    <col min="773" max="773" width="17" style="67" customWidth="1"/>
    <col min="774" max="774" width="11.88671875" style="67" customWidth="1"/>
    <col min="775" max="788" width="9.109375" style="67" customWidth="1"/>
    <col min="789" max="1025" width="9.109375" style="67"/>
    <col min="1026" max="1026" width="21.109375" style="67" customWidth="1"/>
    <col min="1027" max="1027" width="27.33203125" style="67" customWidth="1"/>
    <col min="1028" max="1028" width="20.88671875" style="67" customWidth="1"/>
    <col min="1029" max="1029" width="17" style="67" customWidth="1"/>
    <col min="1030" max="1030" width="11.88671875" style="67" customWidth="1"/>
    <col min="1031" max="1044" width="9.109375" style="67" customWidth="1"/>
    <col min="1045" max="1281" width="9.109375" style="67"/>
    <col min="1282" max="1282" width="21.109375" style="67" customWidth="1"/>
    <col min="1283" max="1283" width="27.33203125" style="67" customWidth="1"/>
    <col min="1284" max="1284" width="20.88671875" style="67" customWidth="1"/>
    <col min="1285" max="1285" width="17" style="67" customWidth="1"/>
    <col min="1286" max="1286" width="11.88671875" style="67" customWidth="1"/>
    <col min="1287" max="1300" width="9.109375" style="67" customWidth="1"/>
    <col min="1301" max="1537" width="9.109375" style="67"/>
    <col min="1538" max="1538" width="21.109375" style="67" customWidth="1"/>
    <col min="1539" max="1539" width="27.33203125" style="67" customWidth="1"/>
    <col min="1540" max="1540" width="20.88671875" style="67" customWidth="1"/>
    <col min="1541" max="1541" width="17" style="67" customWidth="1"/>
    <col min="1542" max="1542" width="11.88671875" style="67" customWidth="1"/>
    <col min="1543" max="1556" width="9.109375" style="67" customWidth="1"/>
    <col min="1557" max="1793" width="9.109375" style="67"/>
    <col min="1794" max="1794" width="21.109375" style="67" customWidth="1"/>
    <col min="1795" max="1795" width="27.33203125" style="67" customWidth="1"/>
    <col min="1796" max="1796" width="20.88671875" style="67" customWidth="1"/>
    <col min="1797" max="1797" width="17" style="67" customWidth="1"/>
    <col min="1798" max="1798" width="11.88671875" style="67" customWidth="1"/>
    <col min="1799" max="1812" width="9.109375" style="67" customWidth="1"/>
    <col min="1813" max="2049" width="9.109375" style="67"/>
    <col min="2050" max="2050" width="21.109375" style="67" customWidth="1"/>
    <col min="2051" max="2051" width="27.33203125" style="67" customWidth="1"/>
    <col min="2052" max="2052" width="20.88671875" style="67" customWidth="1"/>
    <col min="2053" max="2053" width="17" style="67" customWidth="1"/>
    <col min="2054" max="2054" width="11.88671875" style="67" customWidth="1"/>
    <col min="2055" max="2068" width="9.109375" style="67" customWidth="1"/>
    <col min="2069" max="2305" width="9.109375" style="67"/>
    <col min="2306" max="2306" width="21.109375" style="67" customWidth="1"/>
    <col min="2307" max="2307" width="27.33203125" style="67" customWidth="1"/>
    <col min="2308" max="2308" width="20.88671875" style="67" customWidth="1"/>
    <col min="2309" max="2309" width="17" style="67" customWidth="1"/>
    <col min="2310" max="2310" width="11.88671875" style="67" customWidth="1"/>
    <col min="2311" max="2324" width="9.109375" style="67" customWidth="1"/>
    <col min="2325" max="2561" width="9.109375" style="67"/>
    <col min="2562" max="2562" width="21.109375" style="67" customWidth="1"/>
    <col min="2563" max="2563" width="27.33203125" style="67" customWidth="1"/>
    <col min="2564" max="2564" width="20.88671875" style="67" customWidth="1"/>
    <col min="2565" max="2565" width="17" style="67" customWidth="1"/>
    <col min="2566" max="2566" width="11.88671875" style="67" customWidth="1"/>
    <col min="2567" max="2580" width="9.109375" style="67" customWidth="1"/>
    <col min="2581" max="2817" width="9.109375" style="67"/>
    <col min="2818" max="2818" width="21.109375" style="67" customWidth="1"/>
    <col min="2819" max="2819" width="27.33203125" style="67" customWidth="1"/>
    <col min="2820" max="2820" width="20.88671875" style="67" customWidth="1"/>
    <col min="2821" max="2821" width="17" style="67" customWidth="1"/>
    <col min="2822" max="2822" width="11.88671875" style="67" customWidth="1"/>
    <col min="2823" max="2836" width="9.109375" style="67" customWidth="1"/>
    <col min="2837" max="3073" width="9.109375" style="67"/>
    <col min="3074" max="3074" width="21.109375" style="67" customWidth="1"/>
    <col min="3075" max="3075" width="27.33203125" style="67" customWidth="1"/>
    <col min="3076" max="3076" width="20.88671875" style="67" customWidth="1"/>
    <col min="3077" max="3077" width="17" style="67" customWidth="1"/>
    <col min="3078" max="3078" width="11.88671875" style="67" customWidth="1"/>
    <col min="3079" max="3092" width="9.109375" style="67" customWidth="1"/>
    <col min="3093" max="3329" width="9.109375" style="67"/>
    <col min="3330" max="3330" width="21.109375" style="67" customWidth="1"/>
    <col min="3331" max="3331" width="27.33203125" style="67" customWidth="1"/>
    <col min="3332" max="3332" width="20.88671875" style="67" customWidth="1"/>
    <col min="3333" max="3333" width="17" style="67" customWidth="1"/>
    <col min="3334" max="3334" width="11.88671875" style="67" customWidth="1"/>
    <col min="3335" max="3348" width="9.109375" style="67" customWidth="1"/>
    <col min="3349" max="3585" width="9.109375" style="67"/>
    <col min="3586" max="3586" width="21.109375" style="67" customWidth="1"/>
    <col min="3587" max="3587" width="27.33203125" style="67" customWidth="1"/>
    <col min="3588" max="3588" width="20.88671875" style="67" customWidth="1"/>
    <col min="3589" max="3589" width="17" style="67" customWidth="1"/>
    <col min="3590" max="3590" width="11.88671875" style="67" customWidth="1"/>
    <col min="3591" max="3604" width="9.109375" style="67" customWidth="1"/>
    <col min="3605" max="3841" width="9.109375" style="67"/>
    <col min="3842" max="3842" width="21.109375" style="67" customWidth="1"/>
    <col min="3843" max="3843" width="27.33203125" style="67" customWidth="1"/>
    <col min="3844" max="3844" width="20.88671875" style="67" customWidth="1"/>
    <col min="3845" max="3845" width="17" style="67" customWidth="1"/>
    <col min="3846" max="3846" width="11.88671875" style="67" customWidth="1"/>
    <col min="3847" max="3860" width="9.109375" style="67" customWidth="1"/>
    <col min="3861" max="4097" width="9.109375" style="67"/>
    <col min="4098" max="4098" width="21.109375" style="67" customWidth="1"/>
    <col min="4099" max="4099" width="27.33203125" style="67" customWidth="1"/>
    <col min="4100" max="4100" width="20.88671875" style="67" customWidth="1"/>
    <col min="4101" max="4101" width="17" style="67" customWidth="1"/>
    <col min="4102" max="4102" width="11.88671875" style="67" customWidth="1"/>
    <col min="4103" max="4116" width="9.109375" style="67" customWidth="1"/>
    <col min="4117" max="4353" width="9.109375" style="67"/>
    <col min="4354" max="4354" width="21.109375" style="67" customWidth="1"/>
    <col min="4355" max="4355" width="27.33203125" style="67" customWidth="1"/>
    <col min="4356" max="4356" width="20.88671875" style="67" customWidth="1"/>
    <col min="4357" max="4357" width="17" style="67" customWidth="1"/>
    <col min="4358" max="4358" width="11.88671875" style="67" customWidth="1"/>
    <col min="4359" max="4372" width="9.109375" style="67" customWidth="1"/>
    <col min="4373" max="4609" width="9.109375" style="67"/>
    <col min="4610" max="4610" width="21.109375" style="67" customWidth="1"/>
    <col min="4611" max="4611" width="27.33203125" style="67" customWidth="1"/>
    <col min="4612" max="4612" width="20.88671875" style="67" customWidth="1"/>
    <col min="4613" max="4613" width="17" style="67" customWidth="1"/>
    <col min="4614" max="4614" width="11.88671875" style="67" customWidth="1"/>
    <col min="4615" max="4628" width="9.109375" style="67" customWidth="1"/>
    <col min="4629" max="4865" width="9.109375" style="67"/>
    <col min="4866" max="4866" width="21.109375" style="67" customWidth="1"/>
    <col min="4867" max="4867" width="27.33203125" style="67" customWidth="1"/>
    <col min="4868" max="4868" width="20.88671875" style="67" customWidth="1"/>
    <col min="4869" max="4869" width="17" style="67" customWidth="1"/>
    <col min="4870" max="4870" width="11.88671875" style="67" customWidth="1"/>
    <col min="4871" max="4884" width="9.109375" style="67" customWidth="1"/>
    <col min="4885" max="5121" width="9.109375" style="67"/>
    <col min="5122" max="5122" width="21.109375" style="67" customWidth="1"/>
    <col min="5123" max="5123" width="27.33203125" style="67" customWidth="1"/>
    <col min="5124" max="5124" width="20.88671875" style="67" customWidth="1"/>
    <col min="5125" max="5125" width="17" style="67" customWidth="1"/>
    <col min="5126" max="5126" width="11.88671875" style="67" customWidth="1"/>
    <col min="5127" max="5140" width="9.109375" style="67" customWidth="1"/>
    <col min="5141" max="5377" width="9.109375" style="67"/>
    <col min="5378" max="5378" width="21.109375" style="67" customWidth="1"/>
    <col min="5379" max="5379" width="27.33203125" style="67" customWidth="1"/>
    <col min="5380" max="5380" width="20.88671875" style="67" customWidth="1"/>
    <col min="5381" max="5381" width="17" style="67" customWidth="1"/>
    <col min="5382" max="5382" width="11.88671875" style="67" customWidth="1"/>
    <col min="5383" max="5396" width="9.109375" style="67" customWidth="1"/>
    <col min="5397" max="5633" width="9.109375" style="67"/>
    <col min="5634" max="5634" width="21.109375" style="67" customWidth="1"/>
    <col min="5635" max="5635" width="27.33203125" style="67" customWidth="1"/>
    <col min="5636" max="5636" width="20.88671875" style="67" customWidth="1"/>
    <col min="5637" max="5637" width="17" style="67" customWidth="1"/>
    <col min="5638" max="5638" width="11.88671875" style="67" customWidth="1"/>
    <col min="5639" max="5652" width="9.109375" style="67" customWidth="1"/>
    <col min="5653" max="5889" width="9.109375" style="67"/>
    <col min="5890" max="5890" width="21.109375" style="67" customWidth="1"/>
    <col min="5891" max="5891" width="27.33203125" style="67" customWidth="1"/>
    <col min="5892" max="5892" width="20.88671875" style="67" customWidth="1"/>
    <col min="5893" max="5893" width="17" style="67" customWidth="1"/>
    <col min="5894" max="5894" width="11.88671875" style="67" customWidth="1"/>
    <col min="5895" max="5908" width="9.109375" style="67" customWidth="1"/>
    <col min="5909" max="6145" width="9.109375" style="67"/>
    <col min="6146" max="6146" width="21.109375" style="67" customWidth="1"/>
    <col min="6147" max="6147" width="27.33203125" style="67" customWidth="1"/>
    <col min="6148" max="6148" width="20.88671875" style="67" customWidth="1"/>
    <col min="6149" max="6149" width="17" style="67" customWidth="1"/>
    <col min="6150" max="6150" width="11.88671875" style="67" customWidth="1"/>
    <col min="6151" max="6164" width="9.109375" style="67" customWidth="1"/>
    <col min="6165" max="6401" width="9.109375" style="67"/>
    <col min="6402" max="6402" width="21.109375" style="67" customWidth="1"/>
    <col min="6403" max="6403" width="27.33203125" style="67" customWidth="1"/>
    <col min="6404" max="6404" width="20.88671875" style="67" customWidth="1"/>
    <col min="6405" max="6405" width="17" style="67" customWidth="1"/>
    <col min="6406" max="6406" width="11.88671875" style="67" customWidth="1"/>
    <col min="6407" max="6420" width="9.109375" style="67" customWidth="1"/>
    <col min="6421" max="6657" width="9.109375" style="67"/>
    <col min="6658" max="6658" width="21.109375" style="67" customWidth="1"/>
    <col min="6659" max="6659" width="27.33203125" style="67" customWidth="1"/>
    <col min="6660" max="6660" width="20.88671875" style="67" customWidth="1"/>
    <col min="6661" max="6661" width="17" style="67" customWidth="1"/>
    <col min="6662" max="6662" width="11.88671875" style="67" customWidth="1"/>
    <col min="6663" max="6676" width="9.109375" style="67" customWidth="1"/>
    <col min="6677" max="6913" width="9.109375" style="67"/>
    <col min="6914" max="6914" width="21.109375" style="67" customWidth="1"/>
    <col min="6915" max="6915" width="27.33203125" style="67" customWidth="1"/>
    <col min="6916" max="6916" width="20.88671875" style="67" customWidth="1"/>
    <col min="6917" max="6917" width="17" style="67" customWidth="1"/>
    <col min="6918" max="6918" width="11.88671875" style="67" customWidth="1"/>
    <col min="6919" max="6932" width="9.109375" style="67" customWidth="1"/>
    <col min="6933" max="7169" width="9.109375" style="67"/>
    <col min="7170" max="7170" width="21.109375" style="67" customWidth="1"/>
    <col min="7171" max="7171" width="27.33203125" style="67" customWidth="1"/>
    <col min="7172" max="7172" width="20.88671875" style="67" customWidth="1"/>
    <col min="7173" max="7173" width="17" style="67" customWidth="1"/>
    <col min="7174" max="7174" width="11.88671875" style="67" customWidth="1"/>
    <col min="7175" max="7188" width="9.109375" style="67" customWidth="1"/>
    <col min="7189" max="7425" width="9.109375" style="67"/>
    <col min="7426" max="7426" width="21.109375" style="67" customWidth="1"/>
    <col min="7427" max="7427" width="27.33203125" style="67" customWidth="1"/>
    <col min="7428" max="7428" width="20.88671875" style="67" customWidth="1"/>
    <col min="7429" max="7429" width="17" style="67" customWidth="1"/>
    <col min="7430" max="7430" width="11.88671875" style="67" customWidth="1"/>
    <col min="7431" max="7444" width="9.109375" style="67" customWidth="1"/>
    <col min="7445" max="7681" width="9.109375" style="67"/>
    <col min="7682" max="7682" width="21.109375" style="67" customWidth="1"/>
    <col min="7683" max="7683" width="27.33203125" style="67" customWidth="1"/>
    <col min="7684" max="7684" width="20.88671875" style="67" customWidth="1"/>
    <col min="7685" max="7685" width="17" style="67" customWidth="1"/>
    <col min="7686" max="7686" width="11.88671875" style="67" customWidth="1"/>
    <col min="7687" max="7700" width="9.109375" style="67" customWidth="1"/>
    <col min="7701" max="7937" width="9.109375" style="67"/>
    <col min="7938" max="7938" width="21.109375" style="67" customWidth="1"/>
    <col min="7939" max="7939" width="27.33203125" style="67" customWidth="1"/>
    <col min="7940" max="7940" width="20.88671875" style="67" customWidth="1"/>
    <col min="7941" max="7941" width="17" style="67" customWidth="1"/>
    <col min="7942" max="7942" width="11.88671875" style="67" customWidth="1"/>
    <col min="7943" max="7956" width="9.109375" style="67" customWidth="1"/>
    <col min="7957" max="8193" width="9.109375" style="67"/>
    <col min="8194" max="8194" width="21.109375" style="67" customWidth="1"/>
    <col min="8195" max="8195" width="27.33203125" style="67" customWidth="1"/>
    <col min="8196" max="8196" width="20.88671875" style="67" customWidth="1"/>
    <col min="8197" max="8197" width="17" style="67" customWidth="1"/>
    <col min="8198" max="8198" width="11.88671875" style="67" customWidth="1"/>
    <col min="8199" max="8212" width="9.109375" style="67" customWidth="1"/>
    <col min="8213" max="8449" width="9.109375" style="67"/>
    <col min="8450" max="8450" width="21.109375" style="67" customWidth="1"/>
    <col min="8451" max="8451" width="27.33203125" style="67" customWidth="1"/>
    <col min="8452" max="8452" width="20.88671875" style="67" customWidth="1"/>
    <col min="8453" max="8453" width="17" style="67" customWidth="1"/>
    <col min="8454" max="8454" width="11.88671875" style="67" customWidth="1"/>
    <col min="8455" max="8468" width="9.109375" style="67" customWidth="1"/>
    <col min="8469" max="8705" width="9.109375" style="67"/>
    <col min="8706" max="8706" width="21.109375" style="67" customWidth="1"/>
    <col min="8707" max="8707" width="27.33203125" style="67" customWidth="1"/>
    <col min="8708" max="8708" width="20.88671875" style="67" customWidth="1"/>
    <col min="8709" max="8709" width="17" style="67" customWidth="1"/>
    <col min="8710" max="8710" width="11.88671875" style="67" customWidth="1"/>
    <col min="8711" max="8724" width="9.109375" style="67" customWidth="1"/>
    <col min="8725" max="8961" width="9.109375" style="67"/>
    <col min="8962" max="8962" width="21.109375" style="67" customWidth="1"/>
    <col min="8963" max="8963" width="27.33203125" style="67" customWidth="1"/>
    <col min="8964" max="8964" width="20.88671875" style="67" customWidth="1"/>
    <col min="8965" max="8965" width="17" style="67" customWidth="1"/>
    <col min="8966" max="8966" width="11.88671875" style="67" customWidth="1"/>
    <col min="8967" max="8980" width="9.109375" style="67" customWidth="1"/>
    <col min="8981" max="9217" width="9.109375" style="67"/>
    <col min="9218" max="9218" width="21.109375" style="67" customWidth="1"/>
    <col min="9219" max="9219" width="27.33203125" style="67" customWidth="1"/>
    <col min="9220" max="9220" width="20.88671875" style="67" customWidth="1"/>
    <col min="9221" max="9221" width="17" style="67" customWidth="1"/>
    <col min="9222" max="9222" width="11.88671875" style="67" customWidth="1"/>
    <col min="9223" max="9236" width="9.109375" style="67" customWidth="1"/>
    <col min="9237" max="9473" width="9.109375" style="67"/>
    <col min="9474" max="9474" width="21.109375" style="67" customWidth="1"/>
    <col min="9475" max="9475" width="27.33203125" style="67" customWidth="1"/>
    <col min="9476" max="9476" width="20.88671875" style="67" customWidth="1"/>
    <col min="9477" max="9477" width="17" style="67" customWidth="1"/>
    <col min="9478" max="9478" width="11.88671875" style="67" customWidth="1"/>
    <col min="9479" max="9492" width="9.109375" style="67" customWidth="1"/>
    <col min="9493" max="9729" width="9.109375" style="67"/>
    <col min="9730" max="9730" width="21.109375" style="67" customWidth="1"/>
    <col min="9731" max="9731" width="27.33203125" style="67" customWidth="1"/>
    <col min="9732" max="9732" width="20.88671875" style="67" customWidth="1"/>
    <col min="9733" max="9733" width="17" style="67" customWidth="1"/>
    <col min="9734" max="9734" width="11.88671875" style="67" customWidth="1"/>
    <col min="9735" max="9748" width="9.109375" style="67" customWidth="1"/>
    <col min="9749" max="9985" width="9.109375" style="67"/>
    <col min="9986" max="9986" width="21.109375" style="67" customWidth="1"/>
    <col min="9987" max="9987" width="27.33203125" style="67" customWidth="1"/>
    <col min="9988" max="9988" width="20.88671875" style="67" customWidth="1"/>
    <col min="9989" max="9989" width="17" style="67" customWidth="1"/>
    <col min="9990" max="9990" width="11.88671875" style="67" customWidth="1"/>
    <col min="9991" max="10004" width="9.109375" style="67" customWidth="1"/>
    <col min="10005" max="10241" width="9.109375" style="67"/>
    <col min="10242" max="10242" width="21.109375" style="67" customWidth="1"/>
    <col min="10243" max="10243" width="27.33203125" style="67" customWidth="1"/>
    <col min="10244" max="10244" width="20.88671875" style="67" customWidth="1"/>
    <col min="10245" max="10245" width="17" style="67" customWidth="1"/>
    <col min="10246" max="10246" width="11.88671875" style="67" customWidth="1"/>
    <col min="10247" max="10260" width="9.109375" style="67" customWidth="1"/>
    <col min="10261" max="10497" width="9.109375" style="67"/>
    <col min="10498" max="10498" width="21.109375" style="67" customWidth="1"/>
    <col min="10499" max="10499" width="27.33203125" style="67" customWidth="1"/>
    <col min="10500" max="10500" width="20.88671875" style="67" customWidth="1"/>
    <col min="10501" max="10501" width="17" style="67" customWidth="1"/>
    <col min="10502" max="10502" width="11.88671875" style="67" customWidth="1"/>
    <col min="10503" max="10516" width="9.109375" style="67" customWidth="1"/>
    <col min="10517" max="10753" width="9.109375" style="67"/>
    <col min="10754" max="10754" width="21.109375" style="67" customWidth="1"/>
    <col min="10755" max="10755" width="27.33203125" style="67" customWidth="1"/>
    <col min="10756" max="10756" width="20.88671875" style="67" customWidth="1"/>
    <col min="10757" max="10757" width="17" style="67" customWidth="1"/>
    <col min="10758" max="10758" width="11.88671875" style="67" customWidth="1"/>
    <col min="10759" max="10772" width="9.109375" style="67" customWidth="1"/>
    <col min="10773" max="11009" width="9.109375" style="67"/>
    <col min="11010" max="11010" width="21.109375" style="67" customWidth="1"/>
    <col min="11011" max="11011" width="27.33203125" style="67" customWidth="1"/>
    <col min="11012" max="11012" width="20.88671875" style="67" customWidth="1"/>
    <col min="11013" max="11013" width="17" style="67" customWidth="1"/>
    <col min="11014" max="11014" width="11.88671875" style="67" customWidth="1"/>
    <col min="11015" max="11028" width="9.109375" style="67" customWidth="1"/>
    <col min="11029" max="11265" width="9.109375" style="67"/>
    <col min="11266" max="11266" width="21.109375" style="67" customWidth="1"/>
    <col min="11267" max="11267" width="27.33203125" style="67" customWidth="1"/>
    <col min="11268" max="11268" width="20.88671875" style="67" customWidth="1"/>
    <col min="11269" max="11269" width="17" style="67" customWidth="1"/>
    <col min="11270" max="11270" width="11.88671875" style="67" customWidth="1"/>
    <col min="11271" max="11284" width="9.109375" style="67" customWidth="1"/>
    <col min="11285" max="11521" width="9.109375" style="67"/>
    <col min="11522" max="11522" width="21.109375" style="67" customWidth="1"/>
    <col min="11523" max="11523" width="27.33203125" style="67" customWidth="1"/>
    <col min="11524" max="11524" width="20.88671875" style="67" customWidth="1"/>
    <col min="11525" max="11525" width="17" style="67" customWidth="1"/>
    <col min="11526" max="11526" width="11.88671875" style="67" customWidth="1"/>
    <col min="11527" max="11540" width="9.109375" style="67" customWidth="1"/>
    <col min="11541" max="11777" width="9.109375" style="67"/>
    <col min="11778" max="11778" width="21.109375" style="67" customWidth="1"/>
    <col min="11779" max="11779" width="27.33203125" style="67" customWidth="1"/>
    <col min="11780" max="11780" width="20.88671875" style="67" customWidth="1"/>
    <col min="11781" max="11781" width="17" style="67" customWidth="1"/>
    <col min="11782" max="11782" width="11.88671875" style="67" customWidth="1"/>
    <col min="11783" max="11796" width="9.109375" style="67" customWidth="1"/>
    <col min="11797" max="12033" width="9.109375" style="67"/>
    <col min="12034" max="12034" width="21.109375" style="67" customWidth="1"/>
    <col min="12035" max="12035" width="27.33203125" style="67" customWidth="1"/>
    <col min="12036" max="12036" width="20.88671875" style="67" customWidth="1"/>
    <col min="12037" max="12037" width="17" style="67" customWidth="1"/>
    <col min="12038" max="12038" width="11.88671875" style="67" customWidth="1"/>
    <col min="12039" max="12052" width="9.109375" style="67" customWidth="1"/>
    <col min="12053" max="12289" width="9.109375" style="67"/>
    <col min="12290" max="12290" width="21.109375" style="67" customWidth="1"/>
    <col min="12291" max="12291" width="27.33203125" style="67" customWidth="1"/>
    <col min="12292" max="12292" width="20.88671875" style="67" customWidth="1"/>
    <col min="12293" max="12293" width="17" style="67" customWidth="1"/>
    <col min="12294" max="12294" width="11.88671875" style="67" customWidth="1"/>
    <col min="12295" max="12308" width="9.109375" style="67" customWidth="1"/>
    <col min="12309" max="12545" width="9.109375" style="67"/>
    <col min="12546" max="12546" width="21.109375" style="67" customWidth="1"/>
    <col min="12547" max="12547" width="27.33203125" style="67" customWidth="1"/>
    <col min="12548" max="12548" width="20.88671875" style="67" customWidth="1"/>
    <col min="12549" max="12549" width="17" style="67" customWidth="1"/>
    <col min="12550" max="12550" width="11.88671875" style="67" customWidth="1"/>
    <col min="12551" max="12564" width="9.109375" style="67" customWidth="1"/>
    <col min="12565" max="12801" width="9.109375" style="67"/>
    <col min="12802" max="12802" width="21.109375" style="67" customWidth="1"/>
    <col min="12803" max="12803" width="27.33203125" style="67" customWidth="1"/>
    <col min="12804" max="12804" width="20.88671875" style="67" customWidth="1"/>
    <col min="12805" max="12805" width="17" style="67" customWidth="1"/>
    <col min="12806" max="12806" width="11.88671875" style="67" customWidth="1"/>
    <col min="12807" max="12820" width="9.109375" style="67" customWidth="1"/>
    <col min="12821" max="13057" width="9.109375" style="67"/>
    <col min="13058" max="13058" width="21.109375" style="67" customWidth="1"/>
    <col min="13059" max="13059" width="27.33203125" style="67" customWidth="1"/>
    <col min="13060" max="13060" width="20.88671875" style="67" customWidth="1"/>
    <col min="13061" max="13061" width="17" style="67" customWidth="1"/>
    <col min="13062" max="13062" width="11.88671875" style="67" customWidth="1"/>
    <col min="13063" max="13076" width="9.109375" style="67" customWidth="1"/>
    <col min="13077" max="13313" width="9.109375" style="67"/>
    <col min="13314" max="13314" width="21.109375" style="67" customWidth="1"/>
    <col min="13315" max="13315" width="27.33203125" style="67" customWidth="1"/>
    <col min="13316" max="13316" width="20.88671875" style="67" customWidth="1"/>
    <col min="13317" max="13317" width="17" style="67" customWidth="1"/>
    <col min="13318" max="13318" width="11.88671875" style="67" customWidth="1"/>
    <col min="13319" max="13332" width="9.109375" style="67" customWidth="1"/>
    <col min="13333" max="13569" width="9.109375" style="67"/>
    <col min="13570" max="13570" width="21.109375" style="67" customWidth="1"/>
    <col min="13571" max="13571" width="27.33203125" style="67" customWidth="1"/>
    <col min="13572" max="13572" width="20.88671875" style="67" customWidth="1"/>
    <col min="13573" max="13573" width="17" style="67" customWidth="1"/>
    <col min="13574" max="13574" width="11.88671875" style="67" customWidth="1"/>
    <col min="13575" max="13588" width="9.109375" style="67" customWidth="1"/>
    <col min="13589" max="13825" width="9.109375" style="67"/>
    <col min="13826" max="13826" width="21.109375" style="67" customWidth="1"/>
    <col min="13827" max="13827" width="27.33203125" style="67" customWidth="1"/>
    <col min="13828" max="13828" width="20.88671875" style="67" customWidth="1"/>
    <col min="13829" max="13829" width="17" style="67" customWidth="1"/>
    <col min="13830" max="13830" width="11.88671875" style="67" customWidth="1"/>
    <col min="13831" max="13844" width="9.109375" style="67" customWidth="1"/>
    <col min="13845" max="14081" width="9.109375" style="67"/>
    <col min="14082" max="14082" width="21.109375" style="67" customWidth="1"/>
    <col min="14083" max="14083" width="27.33203125" style="67" customWidth="1"/>
    <col min="14084" max="14084" width="20.88671875" style="67" customWidth="1"/>
    <col min="14085" max="14085" width="17" style="67" customWidth="1"/>
    <col min="14086" max="14086" width="11.88671875" style="67" customWidth="1"/>
    <col min="14087" max="14100" width="9.109375" style="67" customWidth="1"/>
    <col min="14101" max="14337" width="9.109375" style="67"/>
    <col min="14338" max="14338" width="21.109375" style="67" customWidth="1"/>
    <col min="14339" max="14339" width="27.33203125" style="67" customWidth="1"/>
    <col min="14340" max="14340" width="20.88671875" style="67" customWidth="1"/>
    <col min="14341" max="14341" width="17" style="67" customWidth="1"/>
    <col min="14342" max="14342" width="11.88671875" style="67" customWidth="1"/>
    <col min="14343" max="14356" width="9.109375" style="67" customWidth="1"/>
    <col min="14357" max="14593" width="9.109375" style="67"/>
    <col min="14594" max="14594" width="21.109375" style="67" customWidth="1"/>
    <col min="14595" max="14595" width="27.33203125" style="67" customWidth="1"/>
    <col min="14596" max="14596" width="20.88671875" style="67" customWidth="1"/>
    <col min="14597" max="14597" width="17" style="67" customWidth="1"/>
    <col min="14598" max="14598" width="11.88671875" style="67" customWidth="1"/>
    <col min="14599" max="14612" width="9.109375" style="67" customWidth="1"/>
    <col min="14613" max="14849" width="9.109375" style="67"/>
    <col min="14850" max="14850" width="21.109375" style="67" customWidth="1"/>
    <col min="14851" max="14851" width="27.33203125" style="67" customWidth="1"/>
    <col min="14852" max="14852" width="20.88671875" style="67" customWidth="1"/>
    <col min="14853" max="14853" width="17" style="67" customWidth="1"/>
    <col min="14854" max="14854" width="11.88671875" style="67" customWidth="1"/>
    <col min="14855" max="14868" width="9.109375" style="67" customWidth="1"/>
    <col min="14869" max="15105" width="9.109375" style="67"/>
    <col min="15106" max="15106" width="21.109375" style="67" customWidth="1"/>
    <col min="15107" max="15107" width="27.33203125" style="67" customWidth="1"/>
    <col min="15108" max="15108" width="20.88671875" style="67" customWidth="1"/>
    <col min="15109" max="15109" width="17" style="67" customWidth="1"/>
    <col min="15110" max="15110" width="11.88671875" style="67" customWidth="1"/>
    <col min="15111" max="15124" width="9.109375" style="67" customWidth="1"/>
    <col min="15125" max="15361" width="9.109375" style="67"/>
    <col min="15362" max="15362" width="21.109375" style="67" customWidth="1"/>
    <col min="15363" max="15363" width="27.33203125" style="67" customWidth="1"/>
    <col min="15364" max="15364" width="20.88671875" style="67" customWidth="1"/>
    <col min="15365" max="15365" width="17" style="67" customWidth="1"/>
    <col min="15366" max="15366" width="11.88671875" style="67" customWidth="1"/>
    <col min="15367" max="15380" width="9.109375" style="67" customWidth="1"/>
    <col min="15381" max="15617" width="9.109375" style="67"/>
    <col min="15618" max="15618" width="21.109375" style="67" customWidth="1"/>
    <col min="15619" max="15619" width="27.33203125" style="67" customWidth="1"/>
    <col min="15620" max="15620" width="20.88671875" style="67" customWidth="1"/>
    <col min="15621" max="15621" width="17" style="67" customWidth="1"/>
    <col min="15622" max="15622" width="11.88671875" style="67" customWidth="1"/>
    <col min="15623" max="15636" width="9.109375" style="67" customWidth="1"/>
    <col min="15637" max="15873" width="9.109375" style="67"/>
    <col min="15874" max="15874" width="21.109375" style="67" customWidth="1"/>
    <col min="15875" max="15875" width="27.33203125" style="67" customWidth="1"/>
    <col min="15876" max="15876" width="20.88671875" style="67" customWidth="1"/>
    <col min="15877" max="15877" width="17" style="67" customWidth="1"/>
    <col min="15878" max="15878" width="11.88671875" style="67" customWidth="1"/>
    <col min="15879" max="15892" width="9.109375" style="67" customWidth="1"/>
    <col min="15893" max="16129" width="9.109375" style="67"/>
    <col min="16130" max="16130" width="21.109375" style="67" customWidth="1"/>
    <col min="16131" max="16131" width="27.33203125" style="67" customWidth="1"/>
    <col min="16132" max="16132" width="20.88671875" style="67" customWidth="1"/>
    <col min="16133" max="16133" width="17" style="67" customWidth="1"/>
    <col min="16134" max="16134" width="11.88671875" style="67" customWidth="1"/>
    <col min="16135" max="16148" width="9.109375" style="67" customWidth="1"/>
    <col min="16149" max="16384" width="9.109375" style="67"/>
  </cols>
  <sheetData>
    <row r="1" spans="1:34" s="17" customFormat="1" x14ac:dyDescent="0.3">
      <c r="A1" s="16"/>
      <c r="D1" s="61"/>
      <c r="F1" s="62"/>
      <c r="G1" s="62"/>
      <c r="H1" s="62"/>
      <c r="I1" s="62"/>
      <c r="J1" s="62"/>
      <c r="K1" s="62"/>
      <c r="L1" s="62"/>
      <c r="M1" s="62"/>
      <c r="N1" s="63"/>
      <c r="O1" s="63"/>
      <c r="P1" s="63"/>
      <c r="Q1" s="63"/>
      <c r="R1" s="63"/>
      <c r="S1" s="62"/>
      <c r="T1" s="62"/>
      <c r="U1" s="64"/>
    </row>
    <row r="2" spans="1:34" s="17" customFormat="1" x14ac:dyDescent="0.3">
      <c r="A2" s="16"/>
      <c r="D2" s="61"/>
      <c r="F2" s="62"/>
      <c r="G2" s="62"/>
      <c r="H2" s="62"/>
      <c r="I2" s="62"/>
      <c r="J2" s="62"/>
      <c r="K2" s="62"/>
      <c r="L2" s="62"/>
      <c r="M2" s="62"/>
      <c r="N2" s="63"/>
      <c r="O2" s="63"/>
      <c r="P2" s="63"/>
      <c r="Q2" s="63"/>
      <c r="R2" s="63"/>
      <c r="S2" s="62"/>
      <c r="T2" s="62"/>
      <c r="U2" s="64"/>
    </row>
    <row r="3" spans="1:34" s="17" customFormat="1" x14ac:dyDescent="0.3">
      <c r="A3" s="16"/>
      <c r="D3" s="61"/>
      <c r="F3" s="62"/>
      <c r="G3" s="65"/>
      <c r="H3" s="62"/>
      <c r="I3" s="62"/>
      <c r="J3" s="62"/>
      <c r="K3" s="62"/>
      <c r="L3" s="62"/>
      <c r="M3" s="62"/>
      <c r="N3" s="63"/>
      <c r="O3" s="63"/>
      <c r="P3" s="63"/>
      <c r="Q3" s="63"/>
      <c r="R3" s="63"/>
      <c r="S3" s="62"/>
      <c r="T3" s="62"/>
      <c r="U3" s="64"/>
    </row>
    <row r="4" spans="1:34" ht="30.75" customHeight="1" x14ac:dyDescent="0.3">
      <c r="H4" s="398"/>
      <c r="I4" s="398"/>
      <c r="J4" s="398"/>
      <c r="K4" s="398"/>
      <c r="L4" s="398"/>
      <c r="N4" s="70"/>
      <c r="O4" s="70"/>
      <c r="P4" s="399" t="s">
        <v>481</v>
      </c>
      <c r="Q4" s="399"/>
      <c r="R4" s="399"/>
      <c r="S4" s="399"/>
      <c r="T4" s="399"/>
    </row>
    <row r="6" spans="1:34" x14ac:dyDescent="0.3">
      <c r="A6" s="400" t="s">
        <v>510</v>
      </c>
      <c r="B6" s="401"/>
      <c r="C6" s="401"/>
      <c r="D6" s="401"/>
      <c r="E6" s="401"/>
      <c r="F6" s="401"/>
      <c r="G6" s="401"/>
      <c r="H6" s="401"/>
      <c r="I6" s="401"/>
      <c r="J6" s="401"/>
      <c r="K6" s="401"/>
      <c r="L6" s="401"/>
      <c r="M6" s="401"/>
      <c r="N6" s="401"/>
      <c r="O6" s="401"/>
      <c r="P6" s="401"/>
      <c r="Q6" s="401"/>
      <c r="R6" s="401"/>
      <c r="S6" s="401"/>
      <c r="T6" s="401"/>
    </row>
    <row r="7" spans="1:34" ht="15" customHeight="1" x14ac:dyDescent="0.3">
      <c r="A7" s="402" t="s">
        <v>440</v>
      </c>
      <c r="B7" s="402"/>
      <c r="C7" s="402"/>
      <c r="D7" s="402"/>
      <c r="E7" s="402"/>
      <c r="F7" s="402"/>
      <c r="G7" s="402"/>
      <c r="H7" s="402"/>
      <c r="I7" s="402"/>
      <c r="J7" s="402"/>
      <c r="K7" s="402"/>
      <c r="L7" s="402"/>
      <c r="M7" s="402"/>
      <c r="N7" s="402"/>
      <c r="O7" s="402"/>
      <c r="P7" s="402"/>
      <c r="Q7" s="402"/>
      <c r="R7" s="402"/>
      <c r="S7" s="402"/>
      <c r="T7" s="402"/>
    </row>
    <row r="8" spans="1:34" ht="12.75" customHeight="1" x14ac:dyDescent="0.3">
      <c r="G8" s="71"/>
      <c r="H8" s="71"/>
      <c r="I8" s="71"/>
      <c r="J8" s="71"/>
      <c r="K8" s="71"/>
      <c r="L8" s="71"/>
      <c r="M8" s="71"/>
      <c r="N8" s="71"/>
      <c r="O8" s="71"/>
      <c r="P8" s="71"/>
      <c r="Q8" s="71"/>
      <c r="R8" s="71"/>
      <c r="S8" s="71"/>
      <c r="T8" s="71"/>
    </row>
    <row r="9" spans="1:34" ht="12.75" customHeight="1" x14ac:dyDescent="0.3">
      <c r="A9" s="403" t="s">
        <v>56</v>
      </c>
      <c r="B9" s="407" t="s">
        <v>742</v>
      </c>
      <c r="C9" s="407" t="s">
        <v>197</v>
      </c>
      <c r="D9" s="404" t="s">
        <v>59</v>
      </c>
      <c r="E9" s="407" t="s">
        <v>60</v>
      </c>
      <c r="F9" s="407" t="s">
        <v>198</v>
      </c>
      <c r="G9" s="407" t="s">
        <v>61</v>
      </c>
      <c r="H9" s="407"/>
      <c r="I9" s="407"/>
      <c r="J9" s="407"/>
      <c r="K9" s="407"/>
      <c r="L9" s="407"/>
      <c r="M9" s="407"/>
      <c r="N9" s="407"/>
      <c r="O9" s="407"/>
      <c r="P9" s="407"/>
      <c r="Q9" s="407"/>
      <c r="R9" s="407"/>
      <c r="S9" s="407"/>
      <c r="T9" s="407"/>
    </row>
    <row r="10" spans="1:34" ht="12.75" customHeight="1" x14ac:dyDescent="0.3">
      <c r="A10" s="403"/>
      <c r="B10" s="407"/>
      <c r="C10" s="407"/>
      <c r="D10" s="405"/>
      <c r="E10" s="407"/>
      <c r="F10" s="407"/>
      <c r="G10" s="407" t="s">
        <v>22</v>
      </c>
      <c r="H10" s="407"/>
      <c r="I10" s="407" t="s">
        <v>23</v>
      </c>
      <c r="J10" s="407"/>
      <c r="K10" s="407" t="s">
        <v>24</v>
      </c>
      <c r="L10" s="407"/>
      <c r="M10" s="407" t="s">
        <v>25</v>
      </c>
      <c r="N10" s="407"/>
      <c r="O10" s="407" t="s">
        <v>26</v>
      </c>
      <c r="P10" s="407"/>
      <c r="Q10" s="407" t="s">
        <v>41</v>
      </c>
      <c r="R10" s="407"/>
      <c r="S10" s="407" t="s">
        <v>28</v>
      </c>
      <c r="T10" s="407"/>
    </row>
    <row r="11" spans="1:34" ht="98.25" customHeight="1" x14ac:dyDescent="0.3">
      <c r="A11" s="403"/>
      <c r="B11" s="407"/>
      <c r="C11" s="407"/>
      <c r="D11" s="406"/>
      <c r="E11" s="407"/>
      <c r="F11" s="407"/>
      <c r="G11" s="138" t="s">
        <v>29</v>
      </c>
      <c r="H11" s="138" t="s">
        <v>30</v>
      </c>
      <c r="I11" s="138" t="s">
        <v>29</v>
      </c>
      <c r="J11" s="138" t="s">
        <v>30</v>
      </c>
      <c r="K11" s="138" t="s">
        <v>29</v>
      </c>
      <c r="L11" s="138" t="s">
        <v>30</v>
      </c>
      <c r="M11" s="138" t="s">
        <v>29</v>
      </c>
      <c r="N11" s="138" t="s">
        <v>30</v>
      </c>
      <c r="O11" s="138" t="s">
        <v>29</v>
      </c>
      <c r="P11" s="138" t="s">
        <v>30</v>
      </c>
      <c r="Q11" s="138" t="s">
        <v>29</v>
      </c>
      <c r="R11" s="138" t="s">
        <v>30</v>
      </c>
      <c r="S11" s="138" t="s">
        <v>29</v>
      </c>
      <c r="T11" s="138" t="s">
        <v>30</v>
      </c>
    </row>
    <row r="12" spans="1:34" ht="12.75" customHeight="1" x14ac:dyDescent="0.3">
      <c r="A12" s="201">
        <v>1</v>
      </c>
      <c r="B12" s="138">
        <v>2</v>
      </c>
      <c r="C12" s="138">
        <v>3</v>
      </c>
      <c r="D12" s="138">
        <v>4</v>
      </c>
      <c r="E12" s="138">
        <v>5</v>
      </c>
      <c r="F12" s="138">
        <v>6</v>
      </c>
      <c r="G12" s="138">
        <v>7</v>
      </c>
      <c r="H12" s="138">
        <v>8</v>
      </c>
      <c r="I12" s="138">
        <v>9</v>
      </c>
      <c r="J12" s="138">
        <v>10</v>
      </c>
      <c r="K12" s="138">
        <v>11</v>
      </c>
      <c r="L12" s="138">
        <v>12</v>
      </c>
      <c r="M12" s="138">
        <v>13</v>
      </c>
      <c r="N12" s="138">
        <v>14</v>
      </c>
      <c r="O12" s="138">
        <v>15</v>
      </c>
      <c r="P12" s="138">
        <v>16</v>
      </c>
      <c r="Q12" s="138">
        <v>17</v>
      </c>
      <c r="R12" s="138">
        <v>18</v>
      </c>
      <c r="S12" s="138">
        <v>19</v>
      </c>
      <c r="T12" s="138">
        <v>20</v>
      </c>
    </row>
    <row r="13" spans="1:34" ht="52.8" x14ac:dyDescent="0.3">
      <c r="A13" s="408">
        <v>1</v>
      </c>
      <c r="B13" s="412" t="s">
        <v>384</v>
      </c>
      <c r="C13" s="138" t="s">
        <v>516</v>
      </c>
      <c r="D13" s="138" t="s">
        <v>73</v>
      </c>
      <c r="E13" s="404" t="s">
        <v>199</v>
      </c>
      <c r="F13" s="144">
        <v>25958</v>
      </c>
      <c r="G13" s="144">
        <v>25000</v>
      </c>
      <c r="H13" s="144">
        <v>25000</v>
      </c>
      <c r="I13" s="144">
        <v>25000</v>
      </c>
      <c r="J13" s="144">
        <v>25000</v>
      </c>
      <c r="K13" s="144">
        <v>25000</v>
      </c>
      <c r="L13" s="144">
        <v>25000</v>
      </c>
      <c r="M13" s="144">
        <v>28595</v>
      </c>
      <c r="N13" s="144">
        <v>0</v>
      </c>
      <c r="O13" s="144">
        <v>28595</v>
      </c>
      <c r="P13" s="144">
        <v>0</v>
      </c>
      <c r="Q13" s="144">
        <v>28595</v>
      </c>
      <c r="R13" s="144">
        <v>0</v>
      </c>
      <c r="S13" s="144">
        <v>28595</v>
      </c>
      <c r="T13" s="144">
        <v>0</v>
      </c>
      <c r="V13" s="72"/>
      <c r="W13" s="73"/>
      <c r="X13" s="73"/>
      <c r="Y13" s="73"/>
      <c r="Z13" s="73"/>
      <c r="AA13" s="73"/>
      <c r="AB13" s="73"/>
      <c r="AC13" s="73"/>
      <c r="AD13" s="73"/>
      <c r="AE13" s="73"/>
      <c r="AF13" s="73"/>
      <c r="AG13" s="73"/>
      <c r="AH13" s="73"/>
    </row>
    <row r="14" spans="1:34" ht="105.6" x14ac:dyDescent="0.3">
      <c r="A14" s="409"/>
      <c r="B14" s="413"/>
      <c r="C14" s="138" t="s">
        <v>693</v>
      </c>
      <c r="D14" s="138" t="s">
        <v>96</v>
      </c>
      <c r="E14" s="405"/>
      <c r="F14" s="144">
        <v>100</v>
      </c>
      <c r="G14" s="144">
        <v>100</v>
      </c>
      <c r="H14" s="144">
        <v>100</v>
      </c>
      <c r="I14" s="144">
        <v>100</v>
      </c>
      <c r="J14" s="144">
        <v>100</v>
      </c>
      <c r="K14" s="144">
        <v>100</v>
      </c>
      <c r="L14" s="144">
        <v>100</v>
      </c>
      <c r="M14" s="144">
        <v>100</v>
      </c>
      <c r="N14" s="144">
        <v>100</v>
      </c>
      <c r="O14" s="144">
        <v>100</v>
      </c>
      <c r="P14" s="144">
        <v>100</v>
      </c>
      <c r="Q14" s="144">
        <v>100</v>
      </c>
      <c r="R14" s="144">
        <v>0</v>
      </c>
      <c r="S14" s="144">
        <v>100</v>
      </c>
      <c r="T14" s="144">
        <v>0</v>
      </c>
      <c r="V14" s="73"/>
      <c r="W14" s="73"/>
      <c r="X14" s="73"/>
      <c r="Y14" s="73"/>
      <c r="Z14" s="73"/>
      <c r="AA14" s="73"/>
      <c r="AB14" s="73"/>
      <c r="AC14" s="73"/>
      <c r="AD14" s="73"/>
      <c r="AE14" s="73"/>
      <c r="AF14" s="73"/>
      <c r="AG14" s="73"/>
      <c r="AH14" s="73"/>
    </row>
    <row r="15" spans="1:34" ht="52.8" x14ac:dyDescent="0.3">
      <c r="A15" s="409"/>
      <c r="B15" s="413"/>
      <c r="C15" s="138" t="s">
        <v>617</v>
      </c>
      <c r="D15" s="138" t="s">
        <v>96</v>
      </c>
      <c r="E15" s="405"/>
      <c r="F15" s="144">
        <v>100</v>
      </c>
      <c r="G15" s="144">
        <v>100</v>
      </c>
      <c r="H15" s="144">
        <v>100</v>
      </c>
      <c r="I15" s="144">
        <v>100</v>
      </c>
      <c r="J15" s="144">
        <v>100</v>
      </c>
      <c r="K15" s="144">
        <v>100</v>
      </c>
      <c r="L15" s="144">
        <v>100</v>
      </c>
      <c r="M15" s="144">
        <v>100</v>
      </c>
      <c r="N15" s="144">
        <v>0</v>
      </c>
      <c r="O15" s="144">
        <v>100</v>
      </c>
      <c r="P15" s="144">
        <v>0</v>
      </c>
      <c r="Q15" s="144">
        <v>100</v>
      </c>
      <c r="R15" s="144">
        <v>0</v>
      </c>
      <c r="S15" s="144">
        <v>100</v>
      </c>
      <c r="T15" s="144">
        <v>0</v>
      </c>
      <c r="V15" s="73"/>
      <c r="W15" s="73"/>
      <c r="X15" s="73"/>
      <c r="Y15" s="73"/>
      <c r="Z15" s="73"/>
      <c r="AA15" s="73"/>
      <c r="AB15" s="73"/>
      <c r="AC15" s="73"/>
      <c r="AD15" s="73"/>
      <c r="AE15" s="73"/>
      <c r="AF15" s="73"/>
      <c r="AG15" s="73"/>
      <c r="AH15" s="73"/>
    </row>
    <row r="16" spans="1:34" ht="102.75" customHeight="1" x14ac:dyDescent="0.3">
      <c r="A16" s="409"/>
      <c r="B16" s="413"/>
      <c r="C16" s="138" t="s">
        <v>780</v>
      </c>
      <c r="D16" s="138" t="s">
        <v>96</v>
      </c>
      <c r="E16" s="405"/>
      <c r="F16" s="144">
        <v>100</v>
      </c>
      <c r="G16" s="144">
        <v>100</v>
      </c>
      <c r="H16" s="144">
        <v>100</v>
      </c>
      <c r="I16" s="144">
        <v>100</v>
      </c>
      <c r="J16" s="144">
        <v>100</v>
      </c>
      <c r="K16" s="144">
        <v>100</v>
      </c>
      <c r="L16" s="144">
        <v>100</v>
      </c>
      <c r="M16" s="144">
        <v>100</v>
      </c>
      <c r="N16" s="144">
        <v>100</v>
      </c>
      <c r="O16" s="144">
        <v>100</v>
      </c>
      <c r="P16" s="144">
        <v>100</v>
      </c>
      <c r="Q16" s="144">
        <v>100</v>
      </c>
      <c r="R16" s="144">
        <v>0</v>
      </c>
      <c r="S16" s="144">
        <v>100</v>
      </c>
      <c r="T16" s="144">
        <v>0</v>
      </c>
      <c r="V16" s="73"/>
      <c r="W16" s="73"/>
      <c r="X16" s="73"/>
      <c r="Y16" s="73"/>
      <c r="Z16" s="73"/>
      <c r="AA16" s="73"/>
      <c r="AB16" s="73"/>
      <c r="AC16" s="73"/>
      <c r="AD16" s="73"/>
      <c r="AE16" s="73"/>
      <c r="AF16" s="73"/>
      <c r="AG16" s="73"/>
      <c r="AH16" s="73"/>
    </row>
    <row r="17" spans="1:34" ht="90" customHeight="1" x14ac:dyDescent="0.3">
      <c r="A17" s="409"/>
      <c r="B17" s="413"/>
      <c r="C17" s="138" t="s">
        <v>699</v>
      </c>
      <c r="D17" s="138" t="s">
        <v>96</v>
      </c>
      <c r="E17" s="405"/>
      <c r="F17" s="149">
        <v>96.4</v>
      </c>
      <c r="G17" s="144">
        <v>100</v>
      </c>
      <c r="H17" s="144">
        <v>100</v>
      </c>
      <c r="I17" s="144">
        <v>100</v>
      </c>
      <c r="J17" s="144">
        <v>100</v>
      </c>
      <c r="K17" s="144">
        <v>100</v>
      </c>
      <c r="L17" s="144">
        <v>100</v>
      </c>
      <c r="M17" s="144">
        <v>100</v>
      </c>
      <c r="N17" s="144">
        <v>0</v>
      </c>
      <c r="O17" s="144">
        <v>100</v>
      </c>
      <c r="P17" s="144">
        <v>0</v>
      </c>
      <c r="Q17" s="144">
        <v>100</v>
      </c>
      <c r="R17" s="144">
        <v>0</v>
      </c>
      <c r="S17" s="144">
        <v>100</v>
      </c>
      <c r="T17" s="144">
        <v>0</v>
      </c>
      <c r="V17" s="73"/>
      <c r="W17" s="73"/>
      <c r="X17" s="73"/>
      <c r="Y17" s="73"/>
      <c r="Z17" s="73"/>
      <c r="AA17" s="73"/>
      <c r="AB17" s="73"/>
      <c r="AC17" s="73"/>
      <c r="AD17" s="73"/>
      <c r="AE17" s="73"/>
      <c r="AF17" s="73"/>
      <c r="AG17" s="73"/>
      <c r="AH17" s="73"/>
    </row>
    <row r="18" spans="1:34" ht="151.5" customHeight="1" x14ac:dyDescent="0.3">
      <c r="A18" s="202" t="s">
        <v>83</v>
      </c>
      <c r="B18" s="147" t="s">
        <v>399</v>
      </c>
      <c r="C18" s="138" t="s">
        <v>694</v>
      </c>
      <c r="D18" s="203" t="s">
        <v>364</v>
      </c>
      <c r="E18" s="203" t="s">
        <v>200</v>
      </c>
      <c r="F18" s="204">
        <v>0</v>
      </c>
      <c r="G18" s="201" t="s">
        <v>548</v>
      </c>
      <c r="H18" s="201" t="s">
        <v>548</v>
      </c>
      <c r="I18" s="201" t="s">
        <v>549</v>
      </c>
      <c r="J18" s="201" t="s">
        <v>549</v>
      </c>
      <c r="K18" s="201" t="s">
        <v>550</v>
      </c>
      <c r="L18" s="201" t="s">
        <v>550</v>
      </c>
      <c r="M18" s="201" t="s">
        <v>551</v>
      </c>
      <c r="N18" s="201" t="s">
        <v>738</v>
      </c>
      <c r="O18" s="201" t="s">
        <v>552</v>
      </c>
      <c r="P18" s="201" t="s">
        <v>738</v>
      </c>
      <c r="Q18" s="201" t="s">
        <v>553</v>
      </c>
      <c r="R18" s="201" t="s">
        <v>738</v>
      </c>
      <c r="S18" s="201" t="s">
        <v>554</v>
      </c>
      <c r="T18" s="201" t="s">
        <v>738</v>
      </c>
      <c r="V18" s="45"/>
      <c r="W18" s="73"/>
      <c r="X18" s="73"/>
      <c r="Y18" s="73"/>
      <c r="Z18" s="73"/>
      <c r="AA18" s="73"/>
      <c r="AB18" s="73"/>
      <c r="AC18" s="73"/>
      <c r="AD18" s="73"/>
      <c r="AE18" s="73"/>
      <c r="AF18" s="73"/>
      <c r="AG18" s="73"/>
      <c r="AH18" s="73"/>
    </row>
    <row r="19" spans="1:34" ht="143.25" customHeight="1" x14ac:dyDescent="0.3">
      <c r="A19" s="205" t="s">
        <v>180</v>
      </c>
      <c r="B19" s="206" t="s">
        <v>675</v>
      </c>
      <c r="C19" s="203" t="s">
        <v>695</v>
      </c>
      <c r="D19" s="203" t="s">
        <v>364</v>
      </c>
      <c r="E19" s="203" t="s">
        <v>199</v>
      </c>
      <c r="F19" s="207" t="s">
        <v>71</v>
      </c>
      <c r="G19" s="207">
        <v>100</v>
      </c>
      <c r="H19" s="207">
        <v>100</v>
      </c>
      <c r="I19" s="207">
        <v>100</v>
      </c>
      <c r="J19" s="207">
        <v>100</v>
      </c>
      <c r="K19" s="207">
        <v>100</v>
      </c>
      <c r="L19" s="207">
        <v>100</v>
      </c>
      <c r="M19" s="207">
        <v>100</v>
      </c>
      <c r="N19" s="207">
        <v>0</v>
      </c>
      <c r="O19" s="207">
        <v>100</v>
      </c>
      <c r="P19" s="207">
        <v>0</v>
      </c>
      <c r="Q19" s="207">
        <v>100</v>
      </c>
      <c r="R19" s="207">
        <v>0</v>
      </c>
      <c r="S19" s="207">
        <v>100</v>
      </c>
      <c r="T19" s="207">
        <v>0</v>
      </c>
      <c r="V19" s="73"/>
      <c r="W19" s="73"/>
      <c r="X19" s="73"/>
      <c r="Y19" s="73"/>
      <c r="Z19" s="73"/>
      <c r="AA19" s="73"/>
      <c r="AB19" s="73"/>
      <c r="AC19" s="73"/>
      <c r="AD19" s="73"/>
      <c r="AE19" s="73"/>
      <c r="AF19" s="73"/>
      <c r="AG19" s="73"/>
      <c r="AH19" s="73"/>
    </row>
    <row r="20" spans="1:34" ht="132" x14ac:dyDescent="0.3">
      <c r="A20" s="202" t="s">
        <v>254</v>
      </c>
      <c r="B20" s="147" t="s">
        <v>736</v>
      </c>
      <c r="C20" s="138" t="s">
        <v>731</v>
      </c>
      <c r="D20" s="138" t="s">
        <v>203</v>
      </c>
      <c r="E20" s="203" t="s">
        <v>199</v>
      </c>
      <c r="F20" s="144">
        <v>3951</v>
      </c>
      <c r="G20" s="144">
        <v>3951</v>
      </c>
      <c r="H20" s="144">
        <v>3951</v>
      </c>
      <c r="I20" s="144">
        <v>3951</v>
      </c>
      <c r="J20" s="144">
        <v>3951</v>
      </c>
      <c r="K20" s="144">
        <v>3951</v>
      </c>
      <c r="L20" s="144">
        <v>0</v>
      </c>
      <c r="M20" s="144">
        <v>3951</v>
      </c>
      <c r="N20" s="144">
        <v>0</v>
      </c>
      <c r="O20" s="144">
        <v>3951</v>
      </c>
      <c r="P20" s="144">
        <v>0</v>
      </c>
      <c r="Q20" s="144">
        <v>3951</v>
      </c>
      <c r="R20" s="144">
        <v>0</v>
      </c>
      <c r="S20" s="144">
        <v>3951</v>
      </c>
      <c r="T20" s="144">
        <v>0</v>
      </c>
      <c r="V20" s="73"/>
      <c r="W20" s="73"/>
      <c r="X20" s="73"/>
      <c r="Y20" s="73"/>
      <c r="Z20" s="73"/>
      <c r="AA20" s="73"/>
      <c r="AB20" s="73"/>
      <c r="AC20" s="73"/>
      <c r="AD20" s="73"/>
      <c r="AE20" s="73"/>
      <c r="AF20" s="73"/>
      <c r="AG20" s="73"/>
      <c r="AH20" s="73"/>
    </row>
    <row r="21" spans="1:34" ht="132" x14ac:dyDescent="0.3">
      <c r="A21" s="202" t="s">
        <v>258</v>
      </c>
      <c r="B21" s="147" t="s">
        <v>737</v>
      </c>
      <c r="C21" s="138" t="s">
        <v>731</v>
      </c>
      <c r="D21" s="138" t="s">
        <v>203</v>
      </c>
      <c r="E21" s="203" t="s">
        <v>199</v>
      </c>
      <c r="F21" s="144">
        <v>282</v>
      </c>
      <c r="G21" s="144">
        <v>282</v>
      </c>
      <c r="H21" s="144">
        <v>282</v>
      </c>
      <c r="I21" s="144">
        <v>282</v>
      </c>
      <c r="J21" s="144">
        <v>282</v>
      </c>
      <c r="K21" s="144">
        <v>282</v>
      </c>
      <c r="L21" s="144">
        <v>0</v>
      </c>
      <c r="M21" s="144">
        <v>282</v>
      </c>
      <c r="N21" s="144">
        <v>0</v>
      </c>
      <c r="O21" s="144">
        <v>282</v>
      </c>
      <c r="P21" s="144">
        <v>0</v>
      </c>
      <c r="Q21" s="144">
        <v>282</v>
      </c>
      <c r="R21" s="144">
        <v>0</v>
      </c>
      <c r="S21" s="144">
        <v>282</v>
      </c>
      <c r="T21" s="144">
        <v>0</v>
      </c>
      <c r="V21" s="73"/>
      <c r="W21" s="73"/>
      <c r="X21" s="73"/>
      <c r="Y21" s="73"/>
      <c r="Z21" s="73"/>
      <c r="AA21" s="73"/>
      <c r="AB21" s="73"/>
      <c r="AC21" s="73"/>
      <c r="AD21" s="73"/>
      <c r="AE21" s="73"/>
      <c r="AF21" s="73"/>
      <c r="AG21" s="73"/>
      <c r="AH21" s="73"/>
    </row>
    <row r="22" spans="1:34" ht="114.75" customHeight="1" x14ac:dyDescent="0.3">
      <c r="A22" s="208" t="s">
        <v>85</v>
      </c>
      <c r="B22" s="206" t="s">
        <v>400</v>
      </c>
      <c r="C22" s="155" t="s">
        <v>696</v>
      </c>
      <c r="D22" s="138" t="s">
        <v>201</v>
      </c>
      <c r="E22" s="138" t="s">
        <v>202</v>
      </c>
      <c r="F22" s="138">
        <v>100</v>
      </c>
      <c r="G22" s="138">
        <v>100</v>
      </c>
      <c r="H22" s="138">
        <v>100</v>
      </c>
      <c r="I22" s="138">
        <v>100</v>
      </c>
      <c r="J22" s="138">
        <v>100</v>
      </c>
      <c r="K22" s="138">
        <v>100</v>
      </c>
      <c r="L22" s="138">
        <v>0</v>
      </c>
      <c r="M22" s="138">
        <v>100</v>
      </c>
      <c r="N22" s="148">
        <v>0</v>
      </c>
      <c r="O22" s="138">
        <v>100</v>
      </c>
      <c r="P22" s="148">
        <v>0</v>
      </c>
      <c r="Q22" s="138">
        <v>100</v>
      </c>
      <c r="R22" s="148">
        <v>0</v>
      </c>
      <c r="S22" s="138">
        <v>100</v>
      </c>
      <c r="T22" s="138">
        <v>0</v>
      </c>
    </row>
    <row r="23" spans="1:34" ht="117" customHeight="1" x14ac:dyDescent="0.3">
      <c r="A23" s="408" t="s">
        <v>190</v>
      </c>
      <c r="B23" s="404" t="s">
        <v>590</v>
      </c>
      <c r="C23" s="155" t="s">
        <v>365</v>
      </c>
      <c r="D23" s="138" t="s">
        <v>203</v>
      </c>
      <c r="E23" s="138" t="s">
        <v>202</v>
      </c>
      <c r="F23" s="138">
        <v>34</v>
      </c>
      <c r="G23" s="138" t="s">
        <v>555</v>
      </c>
      <c r="H23" s="138" t="s">
        <v>555</v>
      </c>
      <c r="I23" s="138" t="s">
        <v>555</v>
      </c>
      <c r="J23" s="138" t="s">
        <v>555</v>
      </c>
      <c r="K23" s="138" t="s">
        <v>555</v>
      </c>
      <c r="L23" s="138" t="s">
        <v>555</v>
      </c>
      <c r="M23" s="138" t="s">
        <v>555</v>
      </c>
      <c r="N23" s="148">
        <v>0</v>
      </c>
      <c r="O23" s="138" t="s">
        <v>555</v>
      </c>
      <c r="P23" s="148">
        <v>0</v>
      </c>
      <c r="Q23" s="138" t="s">
        <v>555</v>
      </c>
      <c r="R23" s="148">
        <v>0</v>
      </c>
      <c r="S23" s="138" t="s">
        <v>555</v>
      </c>
      <c r="T23" s="138">
        <v>0</v>
      </c>
    </row>
    <row r="24" spans="1:34" ht="113.25" customHeight="1" x14ac:dyDescent="0.3">
      <c r="A24" s="409"/>
      <c r="B24" s="405"/>
      <c r="C24" s="155" t="s">
        <v>492</v>
      </c>
      <c r="D24" s="138" t="s">
        <v>203</v>
      </c>
      <c r="E24" s="138" t="s">
        <v>202</v>
      </c>
      <c r="F24" s="138">
        <v>24</v>
      </c>
      <c r="G24" s="138" t="s">
        <v>555</v>
      </c>
      <c r="H24" s="138" t="s">
        <v>555</v>
      </c>
      <c r="I24" s="138" t="s">
        <v>555</v>
      </c>
      <c r="J24" s="138" t="s">
        <v>555</v>
      </c>
      <c r="K24" s="138" t="s">
        <v>555</v>
      </c>
      <c r="L24" s="138" t="s">
        <v>555</v>
      </c>
      <c r="M24" s="138" t="s">
        <v>555</v>
      </c>
      <c r="N24" s="148">
        <v>0</v>
      </c>
      <c r="O24" s="138" t="s">
        <v>555</v>
      </c>
      <c r="P24" s="148">
        <v>0</v>
      </c>
      <c r="Q24" s="138" t="s">
        <v>555</v>
      </c>
      <c r="R24" s="148">
        <v>0</v>
      </c>
      <c r="S24" s="138" t="s">
        <v>555</v>
      </c>
      <c r="T24" s="138">
        <v>0</v>
      </c>
    </row>
    <row r="25" spans="1:34" ht="171.75" customHeight="1" x14ac:dyDescent="0.3">
      <c r="A25" s="409"/>
      <c r="B25" s="405"/>
      <c r="C25" s="155" t="s">
        <v>714</v>
      </c>
      <c r="D25" s="138" t="s">
        <v>201</v>
      </c>
      <c r="E25" s="138" t="s">
        <v>7</v>
      </c>
      <c r="F25" s="138">
        <v>1418</v>
      </c>
      <c r="G25" s="138" t="s">
        <v>556</v>
      </c>
      <c r="H25" s="138" t="s">
        <v>556</v>
      </c>
      <c r="I25" s="138" t="s">
        <v>556</v>
      </c>
      <c r="J25" s="138" t="s">
        <v>556</v>
      </c>
      <c r="K25" s="138" t="s">
        <v>556</v>
      </c>
      <c r="L25" s="138">
        <v>0</v>
      </c>
      <c r="M25" s="138" t="s">
        <v>556</v>
      </c>
      <c r="N25" s="148">
        <v>0</v>
      </c>
      <c r="O25" s="138" t="s">
        <v>556</v>
      </c>
      <c r="P25" s="148">
        <v>0</v>
      </c>
      <c r="Q25" s="138" t="s">
        <v>556</v>
      </c>
      <c r="R25" s="148">
        <v>0</v>
      </c>
      <c r="S25" s="138" t="s">
        <v>556</v>
      </c>
      <c r="T25" s="138">
        <v>0</v>
      </c>
    </row>
    <row r="26" spans="1:34" ht="100.5" customHeight="1" x14ac:dyDescent="0.3">
      <c r="A26" s="410"/>
      <c r="B26" s="406"/>
      <c r="C26" s="155" t="s">
        <v>702</v>
      </c>
      <c r="D26" s="138" t="s">
        <v>203</v>
      </c>
      <c r="E26" s="138" t="s">
        <v>202</v>
      </c>
      <c r="F26" s="138">
        <v>1</v>
      </c>
      <c r="G26" s="138">
        <v>2</v>
      </c>
      <c r="H26" s="138">
        <v>2</v>
      </c>
      <c r="I26" s="138">
        <v>0</v>
      </c>
      <c r="J26" s="148">
        <v>0</v>
      </c>
      <c r="K26" s="138">
        <v>0</v>
      </c>
      <c r="L26" s="138">
        <v>0</v>
      </c>
      <c r="M26" s="138">
        <v>0</v>
      </c>
      <c r="N26" s="148">
        <v>0</v>
      </c>
      <c r="O26" s="138">
        <v>0</v>
      </c>
      <c r="P26" s="148">
        <v>0</v>
      </c>
      <c r="Q26" s="138">
        <v>0</v>
      </c>
      <c r="R26" s="148">
        <v>0</v>
      </c>
      <c r="S26" s="138">
        <v>0</v>
      </c>
      <c r="T26" s="138">
        <v>0</v>
      </c>
    </row>
    <row r="27" spans="1:34" ht="54" customHeight="1" x14ac:dyDescent="0.3">
      <c r="A27" s="414" t="s">
        <v>805</v>
      </c>
      <c r="B27" s="414"/>
      <c r="C27" s="414"/>
      <c r="D27" s="414"/>
      <c r="E27" s="414"/>
      <c r="F27" s="414"/>
      <c r="G27" s="414"/>
      <c r="H27" s="414"/>
      <c r="I27" s="414"/>
      <c r="J27" s="414"/>
      <c r="K27" s="414"/>
      <c r="L27" s="414"/>
      <c r="M27" s="414"/>
      <c r="N27" s="414"/>
      <c r="O27" s="414"/>
      <c r="P27" s="414"/>
      <c r="Q27" s="414"/>
      <c r="R27" s="414"/>
      <c r="S27" s="414"/>
      <c r="T27" s="414"/>
    </row>
    <row r="29" spans="1:34" ht="12.75" customHeight="1" x14ac:dyDescent="0.3">
      <c r="B29" s="74"/>
      <c r="C29" s="75"/>
      <c r="D29" s="75"/>
      <c r="E29" s="75"/>
      <c r="F29" s="75"/>
      <c r="G29" s="75"/>
      <c r="H29" s="75"/>
      <c r="I29" s="75"/>
      <c r="J29" s="75"/>
      <c r="K29" s="75"/>
      <c r="L29" s="75"/>
      <c r="M29" s="75"/>
      <c r="N29" s="75"/>
      <c r="O29" s="75"/>
      <c r="P29" s="75"/>
      <c r="Q29" s="75"/>
      <c r="R29" s="75"/>
      <c r="S29" s="75"/>
      <c r="T29" s="75"/>
    </row>
    <row r="30" spans="1:34" ht="12.75" customHeight="1" x14ac:dyDescent="0.3">
      <c r="B30" s="411"/>
      <c r="C30" s="411"/>
      <c r="D30" s="411"/>
      <c r="E30" s="411"/>
      <c r="F30" s="411"/>
      <c r="G30" s="411"/>
      <c r="H30" s="411"/>
      <c r="I30" s="411"/>
      <c r="J30" s="75"/>
      <c r="K30" s="75"/>
      <c r="L30" s="75"/>
      <c r="M30" s="75"/>
      <c r="N30" s="75"/>
      <c r="O30" s="75"/>
      <c r="P30" s="75"/>
      <c r="Q30" s="75"/>
      <c r="R30" s="75"/>
      <c r="S30" s="75"/>
      <c r="T30" s="75"/>
    </row>
    <row r="31" spans="1:34" ht="12.75" customHeight="1" x14ac:dyDescent="0.3">
      <c r="B31" s="75"/>
      <c r="C31" s="75"/>
      <c r="D31" s="75"/>
      <c r="E31" s="75"/>
      <c r="F31" s="75"/>
      <c r="G31" s="75"/>
      <c r="H31" s="75"/>
      <c r="I31" s="75"/>
      <c r="J31" s="75"/>
      <c r="K31" s="75"/>
      <c r="L31" s="75"/>
      <c r="M31" s="75"/>
      <c r="N31" s="75"/>
      <c r="O31" s="75"/>
      <c r="P31" s="75"/>
      <c r="Q31" s="75"/>
      <c r="R31" s="75"/>
      <c r="S31" s="75"/>
      <c r="T31" s="75"/>
    </row>
    <row r="32" spans="1:34" ht="12.75" customHeight="1" x14ac:dyDescent="0.3">
      <c r="B32" s="75"/>
      <c r="C32" s="75"/>
      <c r="D32" s="75"/>
      <c r="E32" s="75"/>
      <c r="F32" s="75"/>
      <c r="G32" s="75"/>
      <c r="H32" s="75"/>
      <c r="I32" s="75"/>
      <c r="J32" s="75"/>
      <c r="K32" s="75"/>
      <c r="L32" s="75"/>
      <c r="M32" s="75"/>
      <c r="N32" s="75"/>
      <c r="O32" s="75"/>
      <c r="P32" s="75"/>
      <c r="Q32" s="75"/>
      <c r="R32" s="75"/>
      <c r="S32" s="75"/>
      <c r="T32" s="75"/>
    </row>
    <row r="33" spans="2:20" ht="12.75" customHeight="1" x14ac:dyDescent="0.3">
      <c r="B33" s="75"/>
      <c r="C33" s="75"/>
      <c r="D33" s="75"/>
      <c r="E33" s="75"/>
      <c r="F33" s="75"/>
      <c r="G33" s="75"/>
      <c r="H33" s="75"/>
      <c r="I33" s="75"/>
      <c r="J33" s="75"/>
      <c r="K33" s="75"/>
      <c r="L33" s="75"/>
      <c r="M33" s="75"/>
      <c r="N33" s="75"/>
      <c r="O33" s="75"/>
      <c r="P33" s="75"/>
      <c r="Q33" s="75"/>
      <c r="R33" s="75"/>
      <c r="S33" s="75"/>
      <c r="T33" s="75"/>
    </row>
  </sheetData>
  <mergeCells count="25">
    <mergeCell ref="B23:B26"/>
    <mergeCell ref="A23:A26"/>
    <mergeCell ref="S10:T10"/>
    <mergeCell ref="M10:N10"/>
    <mergeCell ref="B30:I30"/>
    <mergeCell ref="A13:A17"/>
    <mergeCell ref="B13:B17"/>
    <mergeCell ref="E13:E17"/>
    <mergeCell ref="B9:B11"/>
    <mergeCell ref="C9:C11"/>
    <mergeCell ref="A27:T27"/>
    <mergeCell ref="H4:L4"/>
    <mergeCell ref="P4:T4"/>
    <mergeCell ref="A6:T6"/>
    <mergeCell ref="A7:T7"/>
    <mergeCell ref="A9:A11"/>
    <mergeCell ref="D9:D11"/>
    <mergeCell ref="E9:E11"/>
    <mergeCell ref="F9:F11"/>
    <mergeCell ref="G9:T9"/>
    <mergeCell ref="G10:H10"/>
    <mergeCell ref="I10:J10"/>
    <mergeCell ref="O10:P10"/>
    <mergeCell ref="Q10:R10"/>
    <mergeCell ref="K10:L10"/>
  </mergeCells>
  <pageMargins left="0.7" right="0.7" top="0.75" bottom="0.75" header="0.3" footer="0.3"/>
  <pageSetup paperSize="9"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95"/>
  <sheetViews>
    <sheetView view="pageBreakPreview" zoomScale="90" zoomScaleNormal="90" zoomScaleSheetLayoutView="90" workbookViewId="0">
      <selection activeCell="C62" sqref="C62:C69"/>
    </sheetView>
  </sheetViews>
  <sheetFormatPr defaultRowHeight="14.4" x14ac:dyDescent="0.3"/>
  <cols>
    <col min="1" max="1" width="9.109375" style="15"/>
    <col min="2" max="2" width="36.5546875" style="2" customWidth="1"/>
    <col min="3" max="3" width="20.109375" style="2" customWidth="1"/>
    <col min="4" max="4" width="13.6640625" style="2" customWidth="1"/>
    <col min="5" max="5" width="16.88671875" style="2" customWidth="1"/>
    <col min="6" max="6" width="9.109375" style="2"/>
    <col min="7" max="7" width="12.5546875" style="2" customWidth="1"/>
    <col min="8" max="8" width="11.6640625" style="2" customWidth="1"/>
    <col min="9" max="9" width="14" style="2" customWidth="1"/>
    <col min="10" max="10" width="12.6640625" style="2" customWidth="1"/>
    <col min="11" max="11" width="12.5546875" style="2" customWidth="1"/>
    <col min="12" max="12" width="11.44140625" style="2" customWidth="1"/>
    <col min="13" max="13" width="14" style="2" customWidth="1"/>
    <col min="14" max="14" width="12.33203125" style="2" customWidth="1"/>
    <col min="15" max="15" width="16.33203125" style="2" customWidth="1"/>
    <col min="16" max="16" width="13.109375" style="2" customWidth="1"/>
    <col min="17" max="18" width="9.109375" style="2"/>
    <col min="19" max="19" width="16.109375" style="2" customWidth="1"/>
    <col min="20" max="20" width="15.44140625" style="2" customWidth="1"/>
    <col min="21" max="22" width="9.109375" style="2"/>
    <col min="23" max="23" width="11.44140625" style="2" customWidth="1"/>
    <col min="24" max="257" width="9.109375" style="2"/>
    <col min="258" max="258" width="36.5546875" style="2" customWidth="1"/>
    <col min="259" max="261" width="17" style="2" customWidth="1"/>
    <col min="262" max="262" width="9.109375" style="2"/>
    <col min="263" max="263" width="12.5546875" style="2" customWidth="1"/>
    <col min="264" max="264" width="11.6640625" style="2" bestFit="1" customWidth="1"/>
    <col min="265" max="265" width="14" style="2" customWidth="1"/>
    <col min="266" max="266" width="12.6640625" style="2" customWidth="1"/>
    <col min="267" max="267" width="12.5546875" style="2" customWidth="1"/>
    <col min="268" max="268" width="11.44140625" style="2" customWidth="1"/>
    <col min="269" max="269" width="14" style="2" customWidth="1"/>
    <col min="270" max="270" width="12.33203125" style="2" customWidth="1"/>
    <col min="271" max="271" width="16.33203125" style="2" customWidth="1"/>
    <col min="272" max="272" width="13.109375" style="2" customWidth="1"/>
    <col min="273" max="274" width="9.109375" style="2"/>
    <col min="275" max="276" width="9.109375" style="2" customWidth="1"/>
    <col min="277" max="513" width="9.109375" style="2"/>
    <col min="514" max="514" width="36.5546875" style="2" customWidth="1"/>
    <col min="515" max="517" width="17" style="2" customWidth="1"/>
    <col min="518" max="518" width="9.109375" style="2"/>
    <col min="519" max="519" width="12.5546875" style="2" customWidth="1"/>
    <col min="520" max="520" width="11.6640625" style="2" bestFit="1" customWidth="1"/>
    <col min="521" max="521" width="14" style="2" customWidth="1"/>
    <col min="522" max="522" width="12.6640625" style="2" customWidth="1"/>
    <col min="523" max="523" width="12.5546875" style="2" customWidth="1"/>
    <col min="524" max="524" width="11.44140625" style="2" customWidth="1"/>
    <col min="525" max="525" width="14" style="2" customWidth="1"/>
    <col min="526" max="526" width="12.33203125" style="2" customWidth="1"/>
    <col min="527" max="527" width="16.33203125" style="2" customWidth="1"/>
    <col min="528" max="528" width="13.109375" style="2" customWidth="1"/>
    <col min="529" max="530" width="9.109375" style="2"/>
    <col min="531" max="532" width="9.109375" style="2" customWidth="1"/>
    <col min="533" max="769" width="9.109375" style="2"/>
    <col min="770" max="770" width="36.5546875" style="2" customWidth="1"/>
    <col min="771" max="773" width="17" style="2" customWidth="1"/>
    <col min="774" max="774" width="9.109375" style="2"/>
    <col min="775" max="775" width="12.5546875" style="2" customWidth="1"/>
    <col min="776" max="776" width="11.6640625" style="2" bestFit="1" customWidth="1"/>
    <col min="777" max="777" width="14" style="2" customWidth="1"/>
    <col min="778" max="778" width="12.6640625" style="2" customWidth="1"/>
    <col min="779" max="779" width="12.5546875" style="2" customWidth="1"/>
    <col min="780" max="780" width="11.44140625" style="2" customWidth="1"/>
    <col min="781" max="781" width="14" style="2" customWidth="1"/>
    <col min="782" max="782" width="12.33203125" style="2" customWidth="1"/>
    <col min="783" max="783" width="16.33203125" style="2" customWidth="1"/>
    <col min="784" max="784" width="13.109375" style="2" customWidth="1"/>
    <col min="785" max="786" width="9.109375" style="2"/>
    <col min="787" max="788" width="9.109375" style="2" customWidth="1"/>
    <col min="789" max="1025" width="9.109375" style="2"/>
    <col min="1026" max="1026" width="36.5546875" style="2" customWidth="1"/>
    <col min="1027" max="1029" width="17" style="2" customWidth="1"/>
    <col min="1030" max="1030" width="9.109375" style="2"/>
    <col min="1031" max="1031" width="12.5546875" style="2" customWidth="1"/>
    <col min="1032" max="1032" width="11.6640625" style="2" bestFit="1" customWidth="1"/>
    <col min="1033" max="1033" width="14" style="2" customWidth="1"/>
    <col min="1034" max="1034" width="12.6640625" style="2" customWidth="1"/>
    <col min="1035" max="1035" width="12.5546875" style="2" customWidth="1"/>
    <col min="1036" max="1036" width="11.44140625" style="2" customWidth="1"/>
    <col min="1037" max="1037" width="14" style="2" customWidth="1"/>
    <col min="1038" max="1038" width="12.33203125" style="2" customWidth="1"/>
    <col min="1039" max="1039" width="16.33203125" style="2" customWidth="1"/>
    <col min="1040" max="1040" width="13.109375" style="2" customWidth="1"/>
    <col min="1041" max="1042" width="9.109375" style="2"/>
    <col min="1043" max="1044" width="9.109375" style="2" customWidth="1"/>
    <col min="1045" max="1281" width="9.109375" style="2"/>
    <col min="1282" max="1282" width="36.5546875" style="2" customWidth="1"/>
    <col min="1283" max="1285" width="17" style="2" customWidth="1"/>
    <col min="1286" max="1286" width="9.109375" style="2"/>
    <col min="1287" max="1287" width="12.5546875" style="2" customWidth="1"/>
    <col min="1288" max="1288" width="11.6640625" style="2" bestFit="1" customWidth="1"/>
    <col min="1289" max="1289" width="14" style="2" customWidth="1"/>
    <col min="1290" max="1290" width="12.6640625" style="2" customWidth="1"/>
    <col min="1291" max="1291" width="12.5546875" style="2" customWidth="1"/>
    <col min="1292" max="1292" width="11.44140625" style="2" customWidth="1"/>
    <col min="1293" max="1293" width="14" style="2" customWidth="1"/>
    <col min="1294" max="1294" width="12.33203125" style="2" customWidth="1"/>
    <col min="1295" max="1295" width="16.33203125" style="2" customWidth="1"/>
    <col min="1296" max="1296" width="13.109375" style="2" customWidth="1"/>
    <col min="1297" max="1298" width="9.109375" style="2"/>
    <col min="1299" max="1300" width="9.109375" style="2" customWidth="1"/>
    <col min="1301" max="1537" width="9.109375" style="2"/>
    <col min="1538" max="1538" width="36.5546875" style="2" customWidth="1"/>
    <col min="1539" max="1541" width="17" style="2" customWidth="1"/>
    <col min="1542" max="1542" width="9.109375" style="2"/>
    <col min="1543" max="1543" width="12.5546875" style="2" customWidth="1"/>
    <col min="1544" max="1544" width="11.6640625" style="2" bestFit="1" customWidth="1"/>
    <col min="1545" max="1545" width="14" style="2" customWidth="1"/>
    <col min="1546" max="1546" width="12.6640625" style="2" customWidth="1"/>
    <col min="1547" max="1547" width="12.5546875" style="2" customWidth="1"/>
    <col min="1548" max="1548" width="11.44140625" style="2" customWidth="1"/>
    <col min="1549" max="1549" width="14" style="2" customWidth="1"/>
    <col min="1550" max="1550" width="12.33203125" style="2" customWidth="1"/>
    <col min="1551" max="1551" width="16.33203125" style="2" customWidth="1"/>
    <col min="1552" max="1552" width="13.109375" style="2" customWidth="1"/>
    <col min="1553" max="1554" width="9.109375" style="2"/>
    <col min="1555" max="1556" width="9.109375" style="2" customWidth="1"/>
    <col min="1557" max="1793" width="9.109375" style="2"/>
    <col min="1794" max="1794" width="36.5546875" style="2" customWidth="1"/>
    <col min="1795" max="1797" width="17" style="2" customWidth="1"/>
    <col min="1798" max="1798" width="9.109375" style="2"/>
    <col min="1799" max="1799" width="12.5546875" style="2" customWidth="1"/>
    <col min="1800" max="1800" width="11.6640625" style="2" bestFit="1" customWidth="1"/>
    <col min="1801" max="1801" width="14" style="2" customWidth="1"/>
    <col min="1802" max="1802" width="12.6640625" style="2" customWidth="1"/>
    <col min="1803" max="1803" width="12.5546875" style="2" customWidth="1"/>
    <col min="1804" max="1804" width="11.44140625" style="2" customWidth="1"/>
    <col min="1805" max="1805" width="14" style="2" customWidth="1"/>
    <col min="1806" max="1806" width="12.33203125" style="2" customWidth="1"/>
    <col min="1807" max="1807" width="16.33203125" style="2" customWidth="1"/>
    <col min="1808" max="1808" width="13.109375" style="2" customWidth="1"/>
    <col min="1809" max="1810" width="9.109375" style="2"/>
    <col min="1811" max="1812" width="9.109375" style="2" customWidth="1"/>
    <col min="1813" max="2049" width="9.109375" style="2"/>
    <col min="2050" max="2050" width="36.5546875" style="2" customWidth="1"/>
    <col min="2051" max="2053" width="17" style="2" customWidth="1"/>
    <col min="2054" max="2054" width="9.109375" style="2"/>
    <col min="2055" max="2055" width="12.5546875" style="2" customWidth="1"/>
    <col min="2056" max="2056" width="11.6640625" style="2" bestFit="1" customWidth="1"/>
    <col min="2057" max="2057" width="14" style="2" customWidth="1"/>
    <col min="2058" max="2058" width="12.6640625" style="2" customWidth="1"/>
    <col min="2059" max="2059" width="12.5546875" style="2" customWidth="1"/>
    <col min="2060" max="2060" width="11.44140625" style="2" customWidth="1"/>
    <col min="2061" max="2061" width="14" style="2" customWidth="1"/>
    <col min="2062" max="2062" width="12.33203125" style="2" customWidth="1"/>
    <col min="2063" max="2063" width="16.33203125" style="2" customWidth="1"/>
    <col min="2064" max="2064" width="13.109375" style="2" customWidth="1"/>
    <col min="2065" max="2066" width="9.109375" style="2"/>
    <col min="2067" max="2068" width="9.109375" style="2" customWidth="1"/>
    <col min="2069" max="2305" width="9.109375" style="2"/>
    <col min="2306" max="2306" width="36.5546875" style="2" customWidth="1"/>
    <col min="2307" max="2309" width="17" style="2" customWidth="1"/>
    <col min="2310" max="2310" width="9.109375" style="2"/>
    <col min="2311" max="2311" width="12.5546875" style="2" customWidth="1"/>
    <col min="2312" max="2312" width="11.6640625" style="2" bestFit="1" customWidth="1"/>
    <col min="2313" max="2313" width="14" style="2" customWidth="1"/>
    <col min="2314" max="2314" width="12.6640625" style="2" customWidth="1"/>
    <col min="2315" max="2315" width="12.5546875" style="2" customWidth="1"/>
    <col min="2316" max="2316" width="11.44140625" style="2" customWidth="1"/>
    <col min="2317" max="2317" width="14" style="2" customWidth="1"/>
    <col min="2318" max="2318" width="12.33203125" style="2" customWidth="1"/>
    <col min="2319" max="2319" width="16.33203125" style="2" customWidth="1"/>
    <col min="2320" max="2320" width="13.109375" style="2" customWidth="1"/>
    <col min="2321" max="2322" width="9.109375" style="2"/>
    <col min="2323" max="2324" width="9.109375" style="2" customWidth="1"/>
    <col min="2325" max="2561" width="9.109375" style="2"/>
    <col min="2562" max="2562" width="36.5546875" style="2" customWidth="1"/>
    <col min="2563" max="2565" width="17" style="2" customWidth="1"/>
    <col min="2566" max="2566" width="9.109375" style="2"/>
    <col min="2567" max="2567" width="12.5546875" style="2" customWidth="1"/>
    <col min="2568" max="2568" width="11.6640625" style="2" bestFit="1" customWidth="1"/>
    <col min="2569" max="2569" width="14" style="2" customWidth="1"/>
    <col min="2570" max="2570" width="12.6640625" style="2" customWidth="1"/>
    <col min="2571" max="2571" width="12.5546875" style="2" customWidth="1"/>
    <col min="2572" max="2572" width="11.44140625" style="2" customWidth="1"/>
    <col min="2573" max="2573" width="14" style="2" customWidth="1"/>
    <col min="2574" max="2574" width="12.33203125" style="2" customWidth="1"/>
    <col min="2575" max="2575" width="16.33203125" style="2" customWidth="1"/>
    <col min="2576" max="2576" width="13.109375" style="2" customWidth="1"/>
    <col min="2577" max="2578" width="9.109375" style="2"/>
    <col min="2579" max="2580" width="9.109375" style="2" customWidth="1"/>
    <col min="2581" max="2817" width="9.109375" style="2"/>
    <col min="2818" max="2818" width="36.5546875" style="2" customWidth="1"/>
    <col min="2819" max="2821" width="17" style="2" customWidth="1"/>
    <col min="2822" max="2822" width="9.109375" style="2"/>
    <col min="2823" max="2823" width="12.5546875" style="2" customWidth="1"/>
    <col min="2824" max="2824" width="11.6640625" style="2" bestFit="1" customWidth="1"/>
    <col min="2825" max="2825" width="14" style="2" customWidth="1"/>
    <col min="2826" max="2826" width="12.6640625" style="2" customWidth="1"/>
    <col min="2827" max="2827" width="12.5546875" style="2" customWidth="1"/>
    <col min="2828" max="2828" width="11.44140625" style="2" customWidth="1"/>
    <col min="2829" max="2829" width="14" style="2" customWidth="1"/>
    <col min="2830" max="2830" width="12.33203125" style="2" customWidth="1"/>
    <col min="2831" max="2831" width="16.33203125" style="2" customWidth="1"/>
    <col min="2832" max="2832" width="13.109375" style="2" customWidth="1"/>
    <col min="2833" max="2834" width="9.109375" style="2"/>
    <col min="2835" max="2836" width="9.109375" style="2" customWidth="1"/>
    <col min="2837" max="3073" width="9.109375" style="2"/>
    <col min="3074" max="3074" width="36.5546875" style="2" customWidth="1"/>
    <col min="3075" max="3077" width="17" style="2" customWidth="1"/>
    <col min="3078" max="3078" width="9.109375" style="2"/>
    <col min="3079" max="3079" width="12.5546875" style="2" customWidth="1"/>
    <col min="3080" max="3080" width="11.6640625" style="2" bestFit="1" customWidth="1"/>
    <col min="3081" max="3081" width="14" style="2" customWidth="1"/>
    <col min="3082" max="3082" width="12.6640625" style="2" customWidth="1"/>
    <col min="3083" max="3083" width="12.5546875" style="2" customWidth="1"/>
    <col min="3084" max="3084" width="11.44140625" style="2" customWidth="1"/>
    <col min="3085" max="3085" width="14" style="2" customWidth="1"/>
    <col min="3086" max="3086" width="12.33203125" style="2" customWidth="1"/>
    <col min="3087" max="3087" width="16.33203125" style="2" customWidth="1"/>
    <col min="3088" max="3088" width="13.109375" style="2" customWidth="1"/>
    <col min="3089" max="3090" width="9.109375" style="2"/>
    <col min="3091" max="3092" width="9.109375" style="2" customWidth="1"/>
    <col min="3093" max="3329" width="9.109375" style="2"/>
    <col min="3330" max="3330" width="36.5546875" style="2" customWidth="1"/>
    <col min="3331" max="3333" width="17" style="2" customWidth="1"/>
    <col min="3334" max="3334" width="9.109375" style="2"/>
    <col min="3335" max="3335" width="12.5546875" style="2" customWidth="1"/>
    <col min="3336" max="3336" width="11.6640625" style="2" bestFit="1" customWidth="1"/>
    <col min="3337" max="3337" width="14" style="2" customWidth="1"/>
    <col min="3338" max="3338" width="12.6640625" style="2" customWidth="1"/>
    <col min="3339" max="3339" width="12.5546875" style="2" customWidth="1"/>
    <col min="3340" max="3340" width="11.44140625" style="2" customWidth="1"/>
    <col min="3341" max="3341" width="14" style="2" customWidth="1"/>
    <col min="3342" max="3342" width="12.33203125" style="2" customWidth="1"/>
    <col min="3343" max="3343" width="16.33203125" style="2" customWidth="1"/>
    <col min="3344" max="3344" width="13.109375" style="2" customWidth="1"/>
    <col min="3345" max="3346" width="9.109375" style="2"/>
    <col min="3347" max="3348" width="9.109375" style="2" customWidth="1"/>
    <col min="3349" max="3585" width="9.109375" style="2"/>
    <col min="3586" max="3586" width="36.5546875" style="2" customWidth="1"/>
    <col min="3587" max="3589" width="17" style="2" customWidth="1"/>
    <col min="3590" max="3590" width="9.109375" style="2"/>
    <col min="3591" max="3591" width="12.5546875" style="2" customWidth="1"/>
    <col min="3592" max="3592" width="11.6640625" style="2" bestFit="1" customWidth="1"/>
    <col min="3593" max="3593" width="14" style="2" customWidth="1"/>
    <col min="3594" max="3594" width="12.6640625" style="2" customWidth="1"/>
    <col min="3595" max="3595" width="12.5546875" style="2" customWidth="1"/>
    <col min="3596" max="3596" width="11.44140625" style="2" customWidth="1"/>
    <col min="3597" max="3597" width="14" style="2" customWidth="1"/>
    <col min="3598" max="3598" width="12.33203125" style="2" customWidth="1"/>
    <col min="3599" max="3599" width="16.33203125" style="2" customWidth="1"/>
    <col min="3600" max="3600" width="13.109375" style="2" customWidth="1"/>
    <col min="3601" max="3602" width="9.109375" style="2"/>
    <col min="3603" max="3604" width="9.109375" style="2" customWidth="1"/>
    <col min="3605" max="3841" width="9.109375" style="2"/>
    <col min="3842" max="3842" width="36.5546875" style="2" customWidth="1"/>
    <col min="3843" max="3845" width="17" style="2" customWidth="1"/>
    <col min="3846" max="3846" width="9.109375" style="2"/>
    <col min="3847" max="3847" width="12.5546875" style="2" customWidth="1"/>
    <col min="3848" max="3848" width="11.6640625" style="2" bestFit="1" customWidth="1"/>
    <col min="3849" max="3849" width="14" style="2" customWidth="1"/>
    <col min="3850" max="3850" width="12.6640625" style="2" customWidth="1"/>
    <col min="3851" max="3851" width="12.5546875" style="2" customWidth="1"/>
    <col min="3852" max="3852" width="11.44140625" style="2" customWidth="1"/>
    <col min="3853" max="3853" width="14" style="2" customWidth="1"/>
    <col min="3854" max="3854" width="12.33203125" style="2" customWidth="1"/>
    <col min="3855" max="3855" width="16.33203125" style="2" customWidth="1"/>
    <col min="3856" max="3856" width="13.109375" style="2" customWidth="1"/>
    <col min="3857" max="3858" width="9.109375" style="2"/>
    <col min="3859" max="3860" width="9.109375" style="2" customWidth="1"/>
    <col min="3861" max="4097" width="9.109375" style="2"/>
    <col min="4098" max="4098" width="36.5546875" style="2" customWidth="1"/>
    <col min="4099" max="4101" width="17" style="2" customWidth="1"/>
    <col min="4102" max="4102" width="9.109375" style="2"/>
    <col min="4103" max="4103" width="12.5546875" style="2" customWidth="1"/>
    <col min="4104" max="4104" width="11.6640625" style="2" bestFit="1" customWidth="1"/>
    <col min="4105" max="4105" width="14" style="2" customWidth="1"/>
    <col min="4106" max="4106" width="12.6640625" style="2" customWidth="1"/>
    <col min="4107" max="4107" width="12.5546875" style="2" customWidth="1"/>
    <col min="4108" max="4108" width="11.44140625" style="2" customWidth="1"/>
    <col min="4109" max="4109" width="14" style="2" customWidth="1"/>
    <col min="4110" max="4110" width="12.33203125" style="2" customWidth="1"/>
    <col min="4111" max="4111" width="16.33203125" style="2" customWidth="1"/>
    <col min="4112" max="4112" width="13.109375" style="2" customWidth="1"/>
    <col min="4113" max="4114" width="9.109375" style="2"/>
    <col min="4115" max="4116" width="9.109375" style="2" customWidth="1"/>
    <col min="4117" max="4353" width="9.109375" style="2"/>
    <col min="4354" max="4354" width="36.5546875" style="2" customWidth="1"/>
    <col min="4355" max="4357" width="17" style="2" customWidth="1"/>
    <col min="4358" max="4358" width="9.109375" style="2"/>
    <col min="4359" max="4359" width="12.5546875" style="2" customWidth="1"/>
    <col min="4360" max="4360" width="11.6640625" style="2" bestFit="1" customWidth="1"/>
    <col min="4361" max="4361" width="14" style="2" customWidth="1"/>
    <col min="4362" max="4362" width="12.6640625" style="2" customWidth="1"/>
    <col min="4363" max="4363" width="12.5546875" style="2" customWidth="1"/>
    <col min="4364" max="4364" width="11.44140625" style="2" customWidth="1"/>
    <col min="4365" max="4365" width="14" style="2" customWidth="1"/>
    <col min="4366" max="4366" width="12.33203125" style="2" customWidth="1"/>
    <col min="4367" max="4367" width="16.33203125" style="2" customWidth="1"/>
    <col min="4368" max="4368" width="13.109375" style="2" customWidth="1"/>
    <col min="4369" max="4370" width="9.109375" style="2"/>
    <col min="4371" max="4372" width="9.109375" style="2" customWidth="1"/>
    <col min="4373" max="4609" width="9.109375" style="2"/>
    <col min="4610" max="4610" width="36.5546875" style="2" customWidth="1"/>
    <col min="4611" max="4613" width="17" style="2" customWidth="1"/>
    <col min="4614" max="4614" width="9.109375" style="2"/>
    <col min="4615" max="4615" width="12.5546875" style="2" customWidth="1"/>
    <col min="4616" max="4616" width="11.6640625" style="2" bestFit="1" customWidth="1"/>
    <col min="4617" max="4617" width="14" style="2" customWidth="1"/>
    <col min="4618" max="4618" width="12.6640625" style="2" customWidth="1"/>
    <col min="4619" max="4619" width="12.5546875" style="2" customWidth="1"/>
    <col min="4620" max="4620" width="11.44140625" style="2" customWidth="1"/>
    <col min="4621" max="4621" width="14" style="2" customWidth="1"/>
    <col min="4622" max="4622" width="12.33203125" style="2" customWidth="1"/>
    <col min="4623" max="4623" width="16.33203125" style="2" customWidth="1"/>
    <col min="4624" max="4624" width="13.109375" style="2" customWidth="1"/>
    <col min="4625" max="4626" width="9.109375" style="2"/>
    <col min="4627" max="4628" width="9.109375" style="2" customWidth="1"/>
    <col min="4629" max="4865" width="9.109375" style="2"/>
    <col min="4866" max="4866" width="36.5546875" style="2" customWidth="1"/>
    <col min="4867" max="4869" width="17" style="2" customWidth="1"/>
    <col min="4870" max="4870" width="9.109375" style="2"/>
    <col min="4871" max="4871" width="12.5546875" style="2" customWidth="1"/>
    <col min="4872" max="4872" width="11.6640625" style="2" bestFit="1" customWidth="1"/>
    <col min="4873" max="4873" width="14" style="2" customWidth="1"/>
    <col min="4874" max="4874" width="12.6640625" style="2" customWidth="1"/>
    <col min="4875" max="4875" width="12.5546875" style="2" customWidth="1"/>
    <col min="4876" max="4876" width="11.44140625" style="2" customWidth="1"/>
    <col min="4877" max="4877" width="14" style="2" customWidth="1"/>
    <col min="4878" max="4878" width="12.33203125" style="2" customWidth="1"/>
    <col min="4879" max="4879" width="16.33203125" style="2" customWidth="1"/>
    <col min="4880" max="4880" width="13.109375" style="2" customWidth="1"/>
    <col min="4881" max="4882" width="9.109375" style="2"/>
    <col min="4883" max="4884" width="9.109375" style="2" customWidth="1"/>
    <col min="4885" max="5121" width="9.109375" style="2"/>
    <col min="5122" max="5122" width="36.5546875" style="2" customWidth="1"/>
    <col min="5123" max="5125" width="17" style="2" customWidth="1"/>
    <col min="5126" max="5126" width="9.109375" style="2"/>
    <col min="5127" max="5127" width="12.5546875" style="2" customWidth="1"/>
    <col min="5128" max="5128" width="11.6640625" style="2" bestFit="1" customWidth="1"/>
    <col min="5129" max="5129" width="14" style="2" customWidth="1"/>
    <col min="5130" max="5130" width="12.6640625" style="2" customWidth="1"/>
    <col min="5131" max="5131" width="12.5546875" style="2" customWidth="1"/>
    <col min="5132" max="5132" width="11.44140625" style="2" customWidth="1"/>
    <col min="5133" max="5133" width="14" style="2" customWidth="1"/>
    <col min="5134" max="5134" width="12.33203125" style="2" customWidth="1"/>
    <col min="5135" max="5135" width="16.33203125" style="2" customWidth="1"/>
    <col min="5136" max="5136" width="13.109375" style="2" customWidth="1"/>
    <col min="5137" max="5138" width="9.109375" style="2"/>
    <col min="5139" max="5140" width="9.109375" style="2" customWidth="1"/>
    <col min="5141" max="5377" width="9.109375" style="2"/>
    <col min="5378" max="5378" width="36.5546875" style="2" customWidth="1"/>
    <col min="5379" max="5381" width="17" style="2" customWidth="1"/>
    <col min="5382" max="5382" width="9.109375" style="2"/>
    <col min="5383" max="5383" width="12.5546875" style="2" customWidth="1"/>
    <col min="5384" max="5384" width="11.6640625" style="2" bestFit="1" customWidth="1"/>
    <col min="5385" max="5385" width="14" style="2" customWidth="1"/>
    <col min="5386" max="5386" width="12.6640625" style="2" customWidth="1"/>
    <col min="5387" max="5387" width="12.5546875" style="2" customWidth="1"/>
    <col min="5388" max="5388" width="11.44140625" style="2" customWidth="1"/>
    <col min="5389" max="5389" width="14" style="2" customWidth="1"/>
    <col min="5390" max="5390" width="12.33203125" style="2" customWidth="1"/>
    <col min="5391" max="5391" width="16.33203125" style="2" customWidth="1"/>
    <col min="5392" max="5392" width="13.109375" style="2" customWidth="1"/>
    <col min="5393" max="5394" width="9.109375" style="2"/>
    <col min="5395" max="5396" width="9.109375" style="2" customWidth="1"/>
    <col min="5397" max="5633" width="9.109375" style="2"/>
    <col min="5634" max="5634" width="36.5546875" style="2" customWidth="1"/>
    <col min="5635" max="5637" width="17" style="2" customWidth="1"/>
    <col min="5638" max="5638" width="9.109375" style="2"/>
    <col min="5639" max="5639" width="12.5546875" style="2" customWidth="1"/>
    <col min="5640" max="5640" width="11.6640625" style="2" bestFit="1" customWidth="1"/>
    <col min="5641" max="5641" width="14" style="2" customWidth="1"/>
    <col min="5642" max="5642" width="12.6640625" style="2" customWidth="1"/>
    <col min="5643" max="5643" width="12.5546875" style="2" customWidth="1"/>
    <col min="5644" max="5644" width="11.44140625" style="2" customWidth="1"/>
    <col min="5645" max="5645" width="14" style="2" customWidth="1"/>
    <col min="5646" max="5646" width="12.33203125" style="2" customWidth="1"/>
    <col min="5647" max="5647" width="16.33203125" style="2" customWidth="1"/>
    <col min="5648" max="5648" width="13.109375" style="2" customWidth="1"/>
    <col min="5649" max="5650" width="9.109375" style="2"/>
    <col min="5651" max="5652" width="9.109375" style="2" customWidth="1"/>
    <col min="5653" max="5889" width="9.109375" style="2"/>
    <col min="5890" max="5890" width="36.5546875" style="2" customWidth="1"/>
    <col min="5891" max="5893" width="17" style="2" customWidth="1"/>
    <col min="5894" max="5894" width="9.109375" style="2"/>
    <col min="5895" max="5895" width="12.5546875" style="2" customWidth="1"/>
    <col min="5896" max="5896" width="11.6640625" style="2" bestFit="1" customWidth="1"/>
    <col min="5897" max="5897" width="14" style="2" customWidth="1"/>
    <col min="5898" max="5898" width="12.6640625" style="2" customWidth="1"/>
    <col min="5899" max="5899" width="12.5546875" style="2" customWidth="1"/>
    <col min="5900" max="5900" width="11.44140625" style="2" customWidth="1"/>
    <col min="5901" max="5901" width="14" style="2" customWidth="1"/>
    <col min="5902" max="5902" width="12.33203125" style="2" customWidth="1"/>
    <col min="5903" max="5903" width="16.33203125" style="2" customWidth="1"/>
    <col min="5904" max="5904" width="13.109375" style="2" customWidth="1"/>
    <col min="5905" max="5906" width="9.109375" style="2"/>
    <col min="5907" max="5908" width="9.109375" style="2" customWidth="1"/>
    <col min="5909" max="6145" width="9.109375" style="2"/>
    <col min="6146" max="6146" width="36.5546875" style="2" customWidth="1"/>
    <col min="6147" max="6149" width="17" style="2" customWidth="1"/>
    <col min="6150" max="6150" width="9.109375" style="2"/>
    <col min="6151" max="6151" width="12.5546875" style="2" customWidth="1"/>
    <col min="6152" max="6152" width="11.6640625" style="2" bestFit="1" customWidth="1"/>
    <col min="6153" max="6153" width="14" style="2" customWidth="1"/>
    <col min="6154" max="6154" width="12.6640625" style="2" customWidth="1"/>
    <col min="6155" max="6155" width="12.5546875" style="2" customWidth="1"/>
    <col min="6156" max="6156" width="11.44140625" style="2" customWidth="1"/>
    <col min="6157" max="6157" width="14" style="2" customWidth="1"/>
    <col min="6158" max="6158" width="12.33203125" style="2" customWidth="1"/>
    <col min="6159" max="6159" width="16.33203125" style="2" customWidth="1"/>
    <col min="6160" max="6160" width="13.109375" style="2" customWidth="1"/>
    <col min="6161" max="6162" width="9.109375" style="2"/>
    <col min="6163" max="6164" width="9.109375" style="2" customWidth="1"/>
    <col min="6165" max="6401" width="9.109375" style="2"/>
    <col min="6402" max="6402" width="36.5546875" style="2" customWidth="1"/>
    <col min="6403" max="6405" width="17" style="2" customWidth="1"/>
    <col min="6406" max="6406" width="9.109375" style="2"/>
    <col min="6407" max="6407" width="12.5546875" style="2" customWidth="1"/>
    <col min="6408" max="6408" width="11.6640625" style="2" bestFit="1" customWidth="1"/>
    <col min="6409" max="6409" width="14" style="2" customWidth="1"/>
    <col min="6410" max="6410" width="12.6640625" style="2" customWidth="1"/>
    <col min="6411" max="6411" width="12.5546875" style="2" customWidth="1"/>
    <col min="6412" max="6412" width="11.44140625" style="2" customWidth="1"/>
    <col min="6413" max="6413" width="14" style="2" customWidth="1"/>
    <col min="6414" max="6414" width="12.33203125" style="2" customWidth="1"/>
    <col min="6415" max="6415" width="16.33203125" style="2" customWidth="1"/>
    <col min="6416" max="6416" width="13.109375" style="2" customWidth="1"/>
    <col min="6417" max="6418" width="9.109375" style="2"/>
    <col min="6419" max="6420" width="9.109375" style="2" customWidth="1"/>
    <col min="6421" max="6657" width="9.109375" style="2"/>
    <col min="6658" max="6658" width="36.5546875" style="2" customWidth="1"/>
    <col min="6659" max="6661" width="17" style="2" customWidth="1"/>
    <col min="6662" max="6662" width="9.109375" style="2"/>
    <col min="6663" max="6663" width="12.5546875" style="2" customWidth="1"/>
    <col min="6664" max="6664" width="11.6640625" style="2" bestFit="1" customWidth="1"/>
    <col min="6665" max="6665" width="14" style="2" customWidth="1"/>
    <col min="6666" max="6666" width="12.6640625" style="2" customWidth="1"/>
    <col min="6667" max="6667" width="12.5546875" style="2" customWidth="1"/>
    <col min="6668" max="6668" width="11.44140625" style="2" customWidth="1"/>
    <col min="6669" max="6669" width="14" style="2" customWidth="1"/>
    <col min="6670" max="6670" width="12.33203125" style="2" customWidth="1"/>
    <col min="6671" max="6671" width="16.33203125" style="2" customWidth="1"/>
    <col min="6672" max="6672" width="13.109375" style="2" customWidth="1"/>
    <col min="6673" max="6674" width="9.109375" style="2"/>
    <col min="6675" max="6676" width="9.109375" style="2" customWidth="1"/>
    <col min="6677" max="6913" width="9.109375" style="2"/>
    <col min="6914" max="6914" width="36.5546875" style="2" customWidth="1"/>
    <col min="6915" max="6917" width="17" style="2" customWidth="1"/>
    <col min="6918" max="6918" width="9.109375" style="2"/>
    <col min="6919" max="6919" width="12.5546875" style="2" customWidth="1"/>
    <col min="6920" max="6920" width="11.6640625" style="2" bestFit="1" customWidth="1"/>
    <col min="6921" max="6921" width="14" style="2" customWidth="1"/>
    <col min="6922" max="6922" width="12.6640625" style="2" customWidth="1"/>
    <col min="6923" max="6923" width="12.5546875" style="2" customWidth="1"/>
    <col min="6924" max="6924" width="11.44140625" style="2" customWidth="1"/>
    <col min="6925" max="6925" width="14" style="2" customWidth="1"/>
    <col min="6926" max="6926" width="12.33203125" style="2" customWidth="1"/>
    <col min="6927" max="6927" width="16.33203125" style="2" customWidth="1"/>
    <col min="6928" max="6928" width="13.109375" style="2" customWidth="1"/>
    <col min="6929" max="6930" width="9.109375" style="2"/>
    <col min="6931" max="6932" width="9.109375" style="2" customWidth="1"/>
    <col min="6933" max="7169" width="9.109375" style="2"/>
    <col min="7170" max="7170" width="36.5546875" style="2" customWidth="1"/>
    <col min="7171" max="7173" width="17" style="2" customWidth="1"/>
    <col min="7174" max="7174" width="9.109375" style="2"/>
    <col min="7175" max="7175" width="12.5546875" style="2" customWidth="1"/>
    <col min="7176" max="7176" width="11.6640625" style="2" bestFit="1" customWidth="1"/>
    <col min="7177" max="7177" width="14" style="2" customWidth="1"/>
    <col min="7178" max="7178" width="12.6640625" style="2" customWidth="1"/>
    <col min="7179" max="7179" width="12.5546875" style="2" customWidth="1"/>
    <col min="7180" max="7180" width="11.44140625" style="2" customWidth="1"/>
    <col min="7181" max="7181" width="14" style="2" customWidth="1"/>
    <col min="7182" max="7182" width="12.33203125" style="2" customWidth="1"/>
    <col min="7183" max="7183" width="16.33203125" style="2" customWidth="1"/>
    <col min="7184" max="7184" width="13.109375" style="2" customWidth="1"/>
    <col min="7185" max="7186" width="9.109375" style="2"/>
    <col min="7187" max="7188" width="9.109375" style="2" customWidth="1"/>
    <col min="7189" max="7425" width="9.109375" style="2"/>
    <col min="7426" max="7426" width="36.5546875" style="2" customWidth="1"/>
    <col min="7427" max="7429" width="17" style="2" customWidth="1"/>
    <col min="7430" max="7430" width="9.109375" style="2"/>
    <col min="7431" max="7431" width="12.5546875" style="2" customWidth="1"/>
    <col min="7432" max="7432" width="11.6640625" style="2" bestFit="1" customWidth="1"/>
    <col min="7433" max="7433" width="14" style="2" customWidth="1"/>
    <col min="7434" max="7434" width="12.6640625" style="2" customWidth="1"/>
    <col min="7435" max="7435" width="12.5546875" style="2" customWidth="1"/>
    <col min="7436" max="7436" width="11.44140625" style="2" customWidth="1"/>
    <col min="7437" max="7437" width="14" style="2" customWidth="1"/>
    <col min="7438" max="7438" width="12.33203125" style="2" customWidth="1"/>
    <col min="7439" max="7439" width="16.33203125" style="2" customWidth="1"/>
    <col min="7440" max="7440" width="13.109375" style="2" customWidth="1"/>
    <col min="7441" max="7442" width="9.109375" style="2"/>
    <col min="7443" max="7444" width="9.109375" style="2" customWidth="1"/>
    <col min="7445" max="7681" width="9.109375" style="2"/>
    <col min="7682" max="7682" width="36.5546875" style="2" customWidth="1"/>
    <col min="7683" max="7685" width="17" style="2" customWidth="1"/>
    <col min="7686" max="7686" width="9.109375" style="2"/>
    <col min="7687" max="7687" width="12.5546875" style="2" customWidth="1"/>
    <col min="7688" max="7688" width="11.6640625" style="2" bestFit="1" customWidth="1"/>
    <col min="7689" max="7689" width="14" style="2" customWidth="1"/>
    <col min="7690" max="7690" width="12.6640625" style="2" customWidth="1"/>
    <col min="7691" max="7691" width="12.5546875" style="2" customWidth="1"/>
    <col min="7692" max="7692" width="11.44140625" style="2" customWidth="1"/>
    <col min="7693" max="7693" width="14" style="2" customWidth="1"/>
    <col min="7694" max="7694" width="12.33203125" style="2" customWidth="1"/>
    <col min="7695" max="7695" width="16.33203125" style="2" customWidth="1"/>
    <col min="7696" max="7696" width="13.109375" style="2" customWidth="1"/>
    <col min="7697" max="7698" width="9.109375" style="2"/>
    <col min="7699" max="7700" width="9.109375" style="2" customWidth="1"/>
    <col min="7701" max="7937" width="9.109375" style="2"/>
    <col min="7938" max="7938" width="36.5546875" style="2" customWidth="1"/>
    <col min="7939" max="7941" width="17" style="2" customWidth="1"/>
    <col min="7942" max="7942" width="9.109375" style="2"/>
    <col min="7943" max="7943" width="12.5546875" style="2" customWidth="1"/>
    <col min="7944" max="7944" width="11.6640625" style="2" bestFit="1" customWidth="1"/>
    <col min="7945" max="7945" width="14" style="2" customWidth="1"/>
    <col min="7946" max="7946" width="12.6640625" style="2" customWidth="1"/>
    <col min="7947" max="7947" width="12.5546875" style="2" customWidth="1"/>
    <col min="7948" max="7948" width="11.44140625" style="2" customWidth="1"/>
    <col min="7949" max="7949" width="14" style="2" customWidth="1"/>
    <col min="7950" max="7950" width="12.33203125" style="2" customWidth="1"/>
    <col min="7951" max="7951" width="16.33203125" style="2" customWidth="1"/>
    <col min="7952" max="7952" width="13.109375" style="2" customWidth="1"/>
    <col min="7953" max="7954" width="9.109375" style="2"/>
    <col min="7955" max="7956" width="9.109375" style="2" customWidth="1"/>
    <col min="7957" max="8193" width="9.109375" style="2"/>
    <col min="8194" max="8194" width="36.5546875" style="2" customWidth="1"/>
    <col min="8195" max="8197" width="17" style="2" customWidth="1"/>
    <col min="8198" max="8198" width="9.109375" style="2"/>
    <col min="8199" max="8199" width="12.5546875" style="2" customWidth="1"/>
    <col min="8200" max="8200" width="11.6640625" style="2" bestFit="1" customWidth="1"/>
    <col min="8201" max="8201" width="14" style="2" customWidth="1"/>
    <col min="8202" max="8202" width="12.6640625" style="2" customWidth="1"/>
    <col min="8203" max="8203" width="12.5546875" style="2" customWidth="1"/>
    <col min="8204" max="8204" width="11.44140625" style="2" customWidth="1"/>
    <col min="8205" max="8205" width="14" style="2" customWidth="1"/>
    <col min="8206" max="8206" width="12.33203125" style="2" customWidth="1"/>
    <col min="8207" max="8207" width="16.33203125" style="2" customWidth="1"/>
    <col min="8208" max="8208" width="13.109375" style="2" customWidth="1"/>
    <col min="8209" max="8210" width="9.109375" style="2"/>
    <col min="8211" max="8212" width="9.109375" style="2" customWidth="1"/>
    <col min="8213" max="8449" width="9.109375" style="2"/>
    <col min="8450" max="8450" width="36.5546875" style="2" customWidth="1"/>
    <col min="8451" max="8453" width="17" style="2" customWidth="1"/>
    <col min="8454" max="8454" width="9.109375" style="2"/>
    <col min="8455" max="8455" width="12.5546875" style="2" customWidth="1"/>
    <col min="8456" max="8456" width="11.6640625" style="2" bestFit="1" customWidth="1"/>
    <col min="8457" max="8457" width="14" style="2" customWidth="1"/>
    <col min="8458" max="8458" width="12.6640625" style="2" customWidth="1"/>
    <col min="8459" max="8459" width="12.5546875" style="2" customWidth="1"/>
    <col min="8460" max="8460" width="11.44140625" style="2" customWidth="1"/>
    <col min="8461" max="8461" width="14" style="2" customWidth="1"/>
    <col min="8462" max="8462" width="12.33203125" style="2" customWidth="1"/>
    <col min="8463" max="8463" width="16.33203125" style="2" customWidth="1"/>
    <col min="8464" max="8464" width="13.109375" style="2" customWidth="1"/>
    <col min="8465" max="8466" width="9.109375" style="2"/>
    <col min="8467" max="8468" width="9.109375" style="2" customWidth="1"/>
    <col min="8469" max="8705" width="9.109375" style="2"/>
    <col min="8706" max="8706" width="36.5546875" style="2" customWidth="1"/>
    <col min="8707" max="8709" width="17" style="2" customWidth="1"/>
    <col min="8710" max="8710" width="9.109375" style="2"/>
    <col min="8711" max="8711" width="12.5546875" style="2" customWidth="1"/>
    <col min="8712" max="8712" width="11.6640625" style="2" bestFit="1" customWidth="1"/>
    <col min="8713" max="8713" width="14" style="2" customWidth="1"/>
    <col min="8714" max="8714" width="12.6640625" style="2" customWidth="1"/>
    <col min="8715" max="8715" width="12.5546875" style="2" customWidth="1"/>
    <col min="8716" max="8716" width="11.44140625" style="2" customWidth="1"/>
    <col min="8717" max="8717" width="14" style="2" customWidth="1"/>
    <col min="8718" max="8718" width="12.33203125" style="2" customWidth="1"/>
    <col min="8719" max="8719" width="16.33203125" style="2" customWidth="1"/>
    <col min="8720" max="8720" width="13.109375" style="2" customWidth="1"/>
    <col min="8721" max="8722" width="9.109375" style="2"/>
    <col min="8723" max="8724" width="9.109375" style="2" customWidth="1"/>
    <col min="8725" max="8961" width="9.109375" style="2"/>
    <col min="8962" max="8962" width="36.5546875" style="2" customWidth="1"/>
    <col min="8963" max="8965" width="17" style="2" customWidth="1"/>
    <col min="8966" max="8966" width="9.109375" style="2"/>
    <col min="8967" max="8967" width="12.5546875" style="2" customWidth="1"/>
    <col min="8968" max="8968" width="11.6640625" style="2" bestFit="1" customWidth="1"/>
    <col min="8969" max="8969" width="14" style="2" customWidth="1"/>
    <col min="8970" max="8970" width="12.6640625" style="2" customWidth="1"/>
    <col min="8971" max="8971" width="12.5546875" style="2" customWidth="1"/>
    <col min="8972" max="8972" width="11.44140625" style="2" customWidth="1"/>
    <col min="8973" max="8973" width="14" style="2" customWidth="1"/>
    <col min="8974" max="8974" width="12.33203125" style="2" customWidth="1"/>
    <col min="8975" max="8975" width="16.33203125" style="2" customWidth="1"/>
    <col min="8976" max="8976" width="13.109375" style="2" customWidth="1"/>
    <col min="8977" max="8978" width="9.109375" style="2"/>
    <col min="8979" max="8980" width="9.109375" style="2" customWidth="1"/>
    <col min="8981" max="9217" width="9.109375" style="2"/>
    <col min="9218" max="9218" width="36.5546875" style="2" customWidth="1"/>
    <col min="9219" max="9221" width="17" style="2" customWidth="1"/>
    <col min="9222" max="9222" width="9.109375" style="2"/>
    <col min="9223" max="9223" width="12.5546875" style="2" customWidth="1"/>
    <col min="9224" max="9224" width="11.6640625" style="2" bestFit="1" customWidth="1"/>
    <col min="9225" max="9225" width="14" style="2" customWidth="1"/>
    <col min="9226" max="9226" width="12.6640625" style="2" customWidth="1"/>
    <col min="9227" max="9227" width="12.5546875" style="2" customWidth="1"/>
    <col min="9228" max="9228" width="11.44140625" style="2" customWidth="1"/>
    <col min="9229" max="9229" width="14" style="2" customWidth="1"/>
    <col min="9230" max="9230" width="12.33203125" style="2" customWidth="1"/>
    <col min="9231" max="9231" width="16.33203125" style="2" customWidth="1"/>
    <col min="9232" max="9232" width="13.109375" style="2" customWidth="1"/>
    <col min="9233" max="9234" width="9.109375" style="2"/>
    <col min="9235" max="9236" width="9.109375" style="2" customWidth="1"/>
    <col min="9237" max="9473" width="9.109375" style="2"/>
    <col min="9474" max="9474" width="36.5546875" style="2" customWidth="1"/>
    <col min="9475" max="9477" width="17" style="2" customWidth="1"/>
    <col min="9478" max="9478" width="9.109375" style="2"/>
    <col min="9479" max="9479" width="12.5546875" style="2" customWidth="1"/>
    <col min="9480" max="9480" width="11.6640625" style="2" bestFit="1" customWidth="1"/>
    <col min="9481" max="9481" width="14" style="2" customWidth="1"/>
    <col min="9482" max="9482" width="12.6640625" style="2" customWidth="1"/>
    <col min="9483" max="9483" width="12.5546875" style="2" customWidth="1"/>
    <col min="9484" max="9484" width="11.44140625" style="2" customWidth="1"/>
    <col min="9485" max="9485" width="14" style="2" customWidth="1"/>
    <col min="9486" max="9486" width="12.33203125" style="2" customWidth="1"/>
    <col min="9487" max="9487" width="16.33203125" style="2" customWidth="1"/>
    <col min="9488" max="9488" width="13.109375" style="2" customWidth="1"/>
    <col min="9489" max="9490" width="9.109375" style="2"/>
    <col min="9491" max="9492" width="9.109375" style="2" customWidth="1"/>
    <col min="9493" max="9729" width="9.109375" style="2"/>
    <col min="9730" max="9730" width="36.5546875" style="2" customWidth="1"/>
    <col min="9731" max="9733" width="17" style="2" customWidth="1"/>
    <col min="9734" max="9734" width="9.109375" style="2"/>
    <col min="9735" max="9735" width="12.5546875" style="2" customWidth="1"/>
    <col min="9736" max="9736" width="11.6640625" style="2" bestFit="1" customWidth="1"/>
    <col min="9737" max="9737" width="14" style="2" customWidth="1"/>
    <col min="9738" max="9738" width="12.6640625" style="2" customWidth="1"/>
    <col min="9739" max="9739" width="12.5546875" style="2" customWidth="1"/>
    <col min="9740" max="9740" width="11.44140625" style="2" customWidth="1"/>
    <col min="9741" max="9741" width="14" style="2" customWidth="1"/>
    <col min="9742" max="9742" width="12.33203125" style="2" customWidth="1"/>
    <col min="9743" max="9743" width="16.33203125" style="2" customWidth="1"/>
    <col min="9744" max="9744" width="13.109375" style="2" customWidth="1"/>
    <col min="9745" max="9746" width="9.109375" style="2"/>
    <col min="9747" max="9748" width="9.109375" style="2" customWidth="1"/>
    <col min="9749" max="9985" width="9.109375" style="2"/>
    <col min="9986" max="9986" width="36.5546875" style="2" customWidth="1"/>
    <col min="9987" max="9989" width="17" style="2" customWidth="1"/>
    <col min="9990" max="9990" width="9.109375" style="2"/>
    <col min="9991" max="9991" width="12.5546875" style="2" customWidth="1"/>
    <col min="9992" max="9992" width="11.6640625" style="2" bestFit="1" customWidth="1"/>
    <col min="9993" max="9993" width="14" style="2" customWidth="1"/>
    <col min="9994" max="9994" width="12.6640625" style="2" customWidth="1"/>
    <col min="9995" max="9995" width="12.5546875" style="2" customWidth="1"/>
    <col min="9996" max="9996" width="11.44140625" style="2" customWidth="1"/>
    <col min="9997" max="9997" width="14" style="2" customWidth="1"/>
    <col min="9998" max="9998" width="12.33203125" style="2" customWidth="1"/>
    <col min="9999" max="9999" width="16.33203125" style="2" customWidth="1"/>
    <col min="10000" max="10000" width="13.109375" style="2" customWidth="1"/>
    <col min="10001" max="10002" width="9.109375" style="2"/>
    <col min="10003" max="10004" width="9.109375" style="2" customWidth="1"/>
    <col min="10005" max="10241" width="9.109375" style="2"/>
    <col min="10242" max="10242" width="36.5546875" style="2" customWidth="1"/>
    <col min="10243" max="10245" width="17" style="2" customWidth="1"/>
    <col min="10246" max="10246" width="9.109375" style="2"/>
    <col min="10247" max="10247" width="12.5546875" style="2" customWidth="1"/>
    <col min="10248" max="10248" width="11.6640625" style="2" bestFit="1" customWidth="1"/>
    <col min="10249" max="10249" width="14" style="2" customWidth="1"/>
    <col min="10250" max="10250" width="12.6640625" style="2" customWidth="1"/>
    <col min="10251" max="10251" width="12.5546875" style="2" customWidth="1"/>
    <col min="10252" max="10252" width="11.44140625" style="2" customWidth="1"/>
    <col min="10253" max="10253" width="14" style="2" customWidth="1"/>
    <col min="10254" max="10254" width="12.33203125" style="2" customWidth="1"/>
    <col min="10255" max="10255" width="16.33203125" style="2" customWidth="1"/>
    <col min="10256" max="10256" width="13.109375" style="2" customWidth="1"/>
    <col min="10257" max="10258" width="9.109375" style="2"/>
    <col min="10259" max="10260" width="9.109375" style="2" customWidth="1"/>
    <col min="10261" max="10497" width="9.109375" style="2"/>
    <col min="10498" max="10498" width="36.5546875" style="2" customWidth="1"/>
    <col min="10499" max="10501" width="17" style="2" customWidth="1"/>
    <col min="10502" max="10502" width="9.109375" style="2"/>
    <col min="10503" max="10503" width="12.5546875" style="2" customWidth="1"/>
    <col min="10504" max="10504" width="11.6640625" style="2" bestFit="1" customWidth="1"/>
    <col min="10505" max="10505" width="14" style="2" customWidth="1"/>
    <col min="10506" max="10506" width="12.6640625" style="2" customWidth="1"/>
    <col min="10507" max="10507" width="12.5546875" style="2" customWidth="1"/>
    <col min="10508" max="10508" width="11.44140625" style="2" customWidth="1"/>
    <col min="10509" max="10509" width="14" style="2" customWidth="1"/>
    <col min="10510" max="10510" width="12.33203125" style="2" customWidth="1"/>
    <col min="10511" max="10511" width="16.33203125" style="2" customWidth="1"/>
    <col min="10512" max="10512" width="13.109375" style="2" customWidth="1"/>
    <col min="10513" max="10514" width="9.109375" style="2"/>
    <col min="10515" max="10516" width="9.109375" style="2" customWidth="1"/>
    <col min="10517" max="10753" width="9.109375" style="2"/>
    <col min="10754" max="10754" width="36.5546875" style="2" customWidth="1"/>
    <col min="10755" max="10757" width="17" style="2" customWidth="1"/>
    <col min="10758" max="10758" width="9.109375" style="2"/>
    <col min="10759" max="10759" width="12.5546875" style="2" customWidth="1"/>
    <col min="10760" max="10760" width="11.6640625" style="2" bestFit="1" customWidth="1"/>
    <col min="10761" max="10761" width="14" style="2" customWidth="1"/>
    <col min="10762" max="10762" width="12.6640625" style="2" customWidth="1"/>
    <col min="10763" max="10763" width="12.5546875" style="2" customWidth="1"/>
    <col min="10764" max="10764" width="11.44140625" style="2" customWidth="1"/>
    <col min="10765" max="10765" width="14" style="2" customWidth="1"/>
    <col min="10766" max="10766" width="12.33203125" style="2" customWidth="1"/>
    <col min="10767" max="10767" width="16.33203125" style="2" customWidth="1"/>
    <col min="10768" max="10768" width="13.109375" style="2" customWidth="1"/>
    <col min="10769" max="10770" width="9.109375" style="2"/>
    <col min="10771" max="10772" width="9.109375" style="2" customWidth="1"/>
    <col min="10773" max="11009" width="9.109375" style="2"/>
    <col min="11010" max="11010" width="36.5546875" style="2" customWidth="1"/>
    <col min="11011" max="11013" width="17" style="2" customWidth="1"/>
    <col min="11014" max="11014" width="9.109375" style="2"/>
    <col min="11015" max="11015" width="12.5546875" style="2" customWidth="1"/>
    <col min="11016" max="11016" width="11.6640625" style="2" bestFit="1" customWidth="1"/>
    <col min="11017" max="11017" width="14" style="2" customWidth="1"/>
    <col min="11018" max="11018" width="12.6640625" style="2" customWidth="1"/>
    <col min="11019" max="11019" width="12.5546875" style="2" customWidth="1"/>
    <col min="11020" max="11020" width="11.44140625" style="2" customWidth="1"/>
    <col min="11021" max="11021" width="14" style="2" customWidth="1"/>
    <col min="11022" max="11022" width="12.33203125" style="2" customWidth="1"/>
    <col min="11023" max="11023" width="16.33203125" style="2" customWidth="1"/>
    <col min="11024" max="11024" width="13.109375" style="2" customWidth="1"/>
    <col min="11025" max="11026" width="9.109375" style="2"/>
    <col min="11027" max="11028" width="9.109375" style="2" customWidth="1"/>
    <col min="11029" max="11265" width="9.109375" style="2"/>
    <col min="11266" max="11266" width="36.5546875" style="2" customWidth="1"/>
    <col min="11267" max="11269" width="17" style="2" customWidth="1"/>
    <col min="11270" max="11270" width="9.109375" style="2"/>
    <col min="11271" max="11271" width="12.5546875" style="2" customWidth="1"/>
    <col min="11272" max="11272" width="11.6640625" style="2" bestFit="1" customWidth="1"/>
    <col min="11273" max="11273" width="14" style="2" customWidth="1"/>
    <col min="11274" max="11274" width="12.6640625" style="2" customWidth="1"/>
    <col min="11275" max="11275" width="12.5546875" style="2" customWidth="1"/>
    <col min="11276" max="11276" width="11.44140625" style="2" customWidth="1"/>
    <col min="11277" max="11277" width="14" style="2" customWidth="1"/>
    <col min="11278" max="11278" width="12.33203125" style="2" customWidth="1"/>
    <col min="11279" max="11279" width="16.33203125" style="2" customWidth="1"/>
    <col min="11280" max="11280" width="13.109375" style="2" customWidth="1"/>
    <col min="11281" max="11282" width="9.109375" style="2"/>
    <col min="11283" max="11284" width="9.109375" style="2" customWidth="1"/>
    <col min="11285" max="11521" width="9.109375" style="2"/>
    <col min="11522" max="11522" width="36.5546875" style="2" customWidth="1"/>
    <col min="11523" max="11525" width="17" style="2" customWidth="1"/>
    <col min="11526" max="11526" width="9.109375" style="2"/>
    <col min="11527" max="11527" width="12.5546875" style="2" customWidth="1"/>
    <col min="11528" max="11528" width="11.6640625" style="2" bestFit="1" customWidth="1"/>
    <col min="11529" max="11529" width="14" style="2" customWidth="1"/>
    <col min="11530" max="11530" width="12.6640625" style="2" customWidth="1"/>
    <col min="11531" max="11531" width="12.5546875" style="2" customWidth="1"/>
    <col min="11532" max="11532" width="11.44140625" style="2" customWidth="1"/>
    <col min="11533" max="11533" width="14" style="2" customWidth="1"/>
    <col min="11534" max="11534" width="12.33203125" style="2" customWidth="1"/>
    <col min="11535" max="11535" width="16.33203125" style="2" customWidth="1"/>
    <col min="11536" max="11536" width="13.109375" style="2" customWidth="1"/>
    <col min="11537" max="11538" width="9.109375" style="2"/>
    <col min="11539" max="11540" width="9.109375" style="2" customWidth="1"/>
    <col min="11541" max="11777" width="9.109375" style="2"/>
    <col min="11778" max="11778" width="36.5546875" style="2" customWidth="1"/>
    <col min="11779" max="11781" width="17" style="2" customWidth="1"/>
    <col min="11782" max="11782" width="9.109375" style="2"/>
    <col min="11783" max="11783" width="12.5546875" style="2" customWidth="1"/>
    <col min="11784" max="11784" width="11.6640625" style="2" bestFit="1" customWidth="1"/>
    <col min="11785" max="11785" width="14" style="2" customWidth="1"/>
    <col min="11786" max="11786" width="12.6640625" style="2" customWidth="1"/>
    <col min="11787" max="11787" width="12.5546875" style="2" customWidth="1"/>
    <col min="11788" max="11788" width="11.44140625" style="2" customWidth="1"/>
    <col min="11789" max="11789" width="14" style="2" customWidth="1"/>
    <col min="11790" max="11790" width="12.33203125" style="2" customWidth="1"/>
    <col min="11791" max="11791" width="16.33203125" style="2" customWidth="1"/>
    <col min="11792" max="11792" width="13.109375" style="2" customWidth="1"/>
    <col min="11793" max="11794" width="9.109375" style="2"/>
    <col min="11795" max="11796" width="9.109375" style="2" customWidth="1"/>
    <col min="11797" max="12033" width="9.109375" style="2"/>
    <col min="12034" max="12034" width="36.5546875" style="2" customWidth="1"/>
    <col min="12035" max="12037" width="17" style="2" customWidth="1"/>
    <col min="12038" max="12038" width="9.109375" style="2"/>
    <col min="12039" max="12039" width="12.5546875" style="2" customWidth="1"/>
    <col min="12040" max="12040" width="11.6640625" style="2" bestFit="1" customWidth="1"/>
    <col min="12041" max="12041" width="14" style="2" customWidth="1"/>
    <col min="12042" max="12042" width="12.6640625" style="2" customWidth="1"/>
    <col min="12043" max="12043" width="12.5546875" style="2" customWidth="1"/>
    <col min="12044" max="12044" width="11.44140625" style="2" customWidth="1"/>
    <col min="12045" max="12045" width="14" style="2" customWidth="1"/>
    <col min="12046" max="12046" width="12.33203125" style="2" customWidth="1"/>
    <col min="12047" max="12047" width="16.33203125" style="2" customWidth="1"/>
    <col min="12048" max="12048" width="13.109375" style="2" customWidth="1"/>
    <col min="12049" max="12050" width="9.109375" style="2"/>
    <col min="12051" max="12052" width="9.109375" style="2" customWidth="1"/>
    <col min="12053" max="12289" width="9.109375" style="2"/>
    <col min="12290" max="12290" width="36.5546875" style="2" customWidth="1"/>
    <col min="12291" max="12293" width="17" style="2" customWidth="1"/>
    <col min="12294" max="12294" width="9.109375" style="2"/>
    <col min="12295" max="12295" width="12.5546875" style="2" customWidth="1"/>
    <col min="12296" max="12296" width="11.6640625" style="2" bestFit="1" customWidth="1"/>
    <col min="12297" max="12297" width="14" style="2" customWidth="1"/>
    <col min="12298" max="12298" width="12.6640625" style="2" customWidth="1"/>
    <col min="12299" max="12299" width="12.5546875" style="2" customWidth="1"/>
    <col min="12300" max="12300" width="11.44140625" style="2" customWidth="1"/>
    <col min="12301" max="12301" width="14" style="2" customWidth="1"/>
    <col min="12302" max="12302" width="12.33203125" style="2" customWidth="1"/>
    <col min="12303" max="12303" width="16.33203125" style="2" customWidth="1"/>
    <col min="12304" max="12304" width="13.109375" style="2" customWidth="1"/>
    <col min="12305" max="12306" width="9.109375" style="2"/>
    <col min="12307" max="12308" width="9.109375" style="2" customWidth="1"/>
    <col min="12309" max="12545" width="9.109375" style="2"/>
    <col min="12546" max="12546" width="36.5546875" style="2" customWidth="1"/>
    <col min="12547" max="12549" width="17" style="2" customWidth="1"/>
    <col min="12550" max="12550" width="9.109375" style="2"/>
    <col min="12551" max="12551" width="12.5546875" style="2" customWidth="1"/>
    <col min="12552" max="12552" width="11.6640625" style="2" bestFit="1" customWidth="1"/>
    <col min="12553" max="12553" width="14" style="2" customWidth="1"/>
    <col min="12554" max="12554" width="12.6640625" style="2" customWidth="1"/>
    <col min="12555" max="12555" width="12.5546875" style="2" customWidth="1"/>
    <col min="12556" max="12556" width="11.44140625" style="2" customWidth="1"/>
    <col min="12557" max="12557" width="14" style="2" customWidth="1"/>
    <col min="12558" max="12558" width="12.33203125" style="2" customWidth="1"/>
    <col min="12559" max="12559" width="16.33203125" style="2" customWidth="1"/>
    <col min="12560" max="12560" width="13.109375" style="2" customWidth="1"/>
    <col min="12561" max="12562" width="9.109375" style="2"/>
    <col min="12563" max="12564" width="9.109375" style="2" customWidth="1"/>
    <col min="12565" max="12801" width="9.109375" style="2"/>
    <col min="12802" max="12802" width="36.5546875" style="2" customWidth="1"/>
    <col min="12803" max="12805" width="17" style="2" customWidth="1"/>
    <col min="12806" max="12806" width="9.109375" style="2"/>
    <col min="12807" max="12807" width="12.5546875" style="2" customWidth="1"/>
    <col min="12808" max="12808" width="11.6640625" style="2" bestFit="1" customWidth="1"/>
    <col min="12809" max="12809" width="14" style="2" customWidth="1"/>
    <col min="12810" max="12810" width="12.6640625" style="2" customWidth="1"/>
    <col min="12811" max="12811" width="12.5546875" style="2" customWidth="1"/>
    <col min="12812" max="12812" width="11.44140625" style="2" customWidth="1"/>
    <col min="12813" max="12813" width="14" style="2" customWidth="1"/>
    <col min="12814" max="12814" width="12.33203125" style="2" customWidth="1"/>
    <col min="12815" max="12815" width="16.33203125" style="2" customWidth="1"/>
    <col min="12816" max="12816" width="13.109375" style="2" customWidth="1"/>
    <col min="12817" max="12818" width="9.109375" style="2"/>
    <col min="12819" max="12820" width="9.109375" style="2" customWidth="1"/>
    <col min="12821" max="13057" width="9.109375" style="2"/>
    <col min="13058" max="13058" width="36.5546875" style="2" customWidth="1"/>
    <col min="13059" max="13061" width="17" style="2" customWidth="1"/>
    <col min="13062" max="13062" width="9.109375" style="2"/>
    <col min="13063" max="13063" width="12.5546875" style="2" customWidth="1"/>
    <col min="13064" max="13064" width="11.6640625" style="2" bestFit="1" customWidth="1"/>
    <col min="13065" max="13065" width="14" style="2" customWidth="1"/>
    <col min="13066" max="13066" width="12.6640625" style="2" customWidth="1"/>
    <col min="13067" max="13067" width="12.5546875" style="2" customWidth="1"/>
    <col min="13068" max="13068" width="11.44140625" style="2" customWidth="1"/>
    <col min="13069" max="13069" width="14" style="2" customWidth="1"/>
    <col min="13070" max="13070" width="12.33203125" style="2" customWidth="1"/>
    <col min="13071" max="13071" width="16.33203125" style="2" customWidth="1"/>
    <col min="13072" max="13072" width="13.109375" style="2" customWidth="1"/>
    <col min="13073" max="13074" width="9.109375" style="2"/>
    <col min="13075" max="13076" width="9.109375" style="2" customWidth="1"/>
    <col min="13077" max="13313" width="9.109375" style="2"/>
    <col min="13314" max="13314" width="36.5546875" style="2" customWidth="1"/>
    <col min="13315" max="13317" width="17" style="2" customWidth="1"/>
    <col min="13318" max="13318" width="9.109375" style="2"/>
    <col min="13319" max="13319" width="12.5546875" style="2" customWidth="1"/>
    <col min="13320" max="13320" width="11.6640625" style="2" bestFit="1" customWidth="1"/>
    <col min="13321" max="13321" width="14" style="2" customWidth="1"/>
    <col min="13322" max="13322" width="12.6640625" style="2" customWidth="1"/>
    <col min="13323" max="13323" width="12.5546875" style="2" customWidth="1"/>
    <col min="13324" max="13324" width="11.44140625" style="2" customWidth="1"/>
    <col min="13325" max="13325" width="14" style="2" customWidth="1"/>
    <col min="13326" max="13326" width="12.33203125" style="2" customWidth="1"/>
    <col min="13327" max="13327" width="16.33203125" style="2" customWidth="1"/>
    <col min="13328" max="13328" width="13.109375" style="2" customWidth="1"/>
    <col min="13329" max="13330" width="9.109375" style="2"/>
    <col min="13331" max="13332" width="9.109375" style="2" customWidth="1"/>
    <col min="13333" max="13569" width="9.109375" style="2"/>
    <col min="13570" max="13570" width="36.5546875" style="2" customWidth="1"/>
    <col min="13571" max="13573" width="17" style="2" customWidth="1"/>
    <col min="13574" max="13574" width="9.109375" style="2"/>
    <col min="13575" max="13575" width="12.5546875" style="2" customWidth="1"/>
    <col min="13576" max="13576" width="11.6640625" style="2" bestFit="1" customWidth="1"/>
    <col min="13577" max="13577" width="14" style="2" customWidth="1"/>
    <col min="13578" max="13578" width="12.6640625" style="2" customWidth="1"/>
    <col min="13579" max="13579" width="12.5546875" style="2" customWidth="1"/>
    <col min="13580" max="13580" width="11.44140625" style="2" customWidth="1"/>
    <col min="13581" max="13581" width="14" style="2" customWidth="1"/>
    <col min="13582" max="13582" width="12.33203125" style="2" customWidth="1"/>
    <col min="13583" max="13583" width="16.33203125" style="2" customWidth="1"/>
    <col min="13584" max="13584" width="13.109375" style="2" customWidth="1"/>
    <col min="13585" max="13586" width="9.109375" style="2"/>
    <col min="13587" max="13588" width="9.109375" style="2" customWidth="1"/>
    <col min="13589" max="13825" width="9.109375" style="2"/>
    <col min="13826" max="13826" width="36.5546875" style="2" customWidth="1"/>
    <col min="13827" max="13829" width="17" style="2" customWidth="1"/>
    <col min="13830" max="13830" width="9.109375" style="2"/>
    <col min="13831" max="13831" width="12.5546875" style="2" customWidth="1"/>
    <col min="13832" max="13832" width="11.6640625" style="2" bestFit="1" customWidth="1"/>
    <col min="13833" max="13833" width="14" style="2" customWidth="1"/>
    <col min="13834" max="13834" width="12.6640625" style="2" customWidth="1"/>
    <col min="13835" max="13835" width="12.5546875" style="2" customWidth="1"/>
    <col min="13836" max="13836" width="11.44140625" style="2" customWidth="1"/>
    <col min="13837" max="13837" width="14" style="2" customWidth="1"/>
    <col min="13838" max="13838" width="12.33203125" style="2" customWidth="1"/>
    <col min="13839" max="13839" width="16.33203125" style="2" customWidth="1"/>
    <col min="13840" max="13840" width="13.109375" style="2" customWidth="1"/>
    <col min="13841" max="13842" width="9.109375" style="2"/>
    <col min="13843" max="13844" width="9.109375" style="2" customWidth="1"/>
    <col min="13845" max="14081" width="9.109375" style="2"/>
    <col min="14082" max="14082" width="36.5546875" style="2" customWidth="1"/>
    <col min="14083" max="14085" width="17" style="2" customWidth="1"/>
    <col min="14086" max="14086" width="9.109375" style="2"/>
    <col min="14087" max="14087" width="12.5546875" style="2" customWidth="1"/>
    <col min="14088" max="14088" width="11.6640625" style="2" bestFit="1" customWidth="1"/>
    <col min="14089" max="14089" width="14" style="2" customWidth="1"/>
    <col min="14090" max="14090" width="12.6640625" style="2" customWidth="1"/>
    <col min="14091" max="14091" width="12.5546875" style="2" customWidth="1"/>
    <col min="14092" max="14092" width="11.44140625" style="2" customWidth="1"/>
    <col min="14093" max="14093" width="14" style="2" customWidth="1"/>
    <col min="14094" max="14094" width="12.33203125" style="2" customWidth="1"/>
    <col min="14095" max="14095" width="16.33203125" style="2" customWidth="1"/>
    <col min="14096" max="14096" width="13.109375" style="2" customWidth="1"/>
    <col min="14097" max="14098" width="9.109375" style="2"/>
    <col min="14099" max="14100" width="9.109375" style="2" customWidth="1"/>
    <col min="14101" max="14337" width="9.109375" style="2"/>
    <col min="14338" max="14338" width="36.5546875" style="2" customWidth="1"/>
    <col min="14339" max="14341" width="17" style="2" customWidth="1"/>
    <col min="14342" max="14342" width="9.109375" style="2"/>
    <col min="14343" max="14343" width="12.5546875" style="2" customWidth="1"/>
    <col min="14344" max="14344" width="11.6640625" style="2" bestFit="1" customWidth="1"/>
    <col min="14345" max="14345" width="14" style="2" customWidth="1"/>
    <col min="14346" max="14346" width="12.6640625" style="2" customWidth="1"/>
    <col min="14347" max="14347" width="12.5546875" style="2" customWidth="1"/>
    <col min="14348" max="14348" width="11.44140625" style="2" customWidth="1"/>
    <col min="14349" max="14349" width="14" style="2" customWidth="1"/>
    <col min="14350" max="14350" width="12.33203125" style="2" customWidth="1"/>
    <col min="14351" max="14351" width="16.33203125" style="2" customWidth="1"/>
    <col min="14352" max="14352" width="13.109375" style="2" customWidth="1"/>
    <col min="14353" max="14354" width="9.109375" style="2"/>
    <col min="14355" max="14356" width="9.109375" style="2" customWidth="1"/>
    <col min="14357" max="14593" width="9.109375" style="2"/>
    <col min="14594" max="14594" width="36.5546875" style="2" customWidth="1"/>
    <col min="14595" max="14597" width="17" style="2" customWidth="1"/>
    <col min="14598" max="14598" width="9.109375" style="2"/>
    <col min="14599" max="14599" width="12.5546875" style="2" customWidth="1"/>
    <col min="14600" max="14600" width="11.6640625" style="2" bestFit="1" customWidth="1"/>
    <col min="14601" max="14601" width="14" style="2" customWidth="1"/>
    <col min="14602" max="14602" width="12.6640625" style="2" customWidth="1"/>
    <col min="14603" max="14603" width="12.5546875" style="2" customWidth="1"/>
    <col min="14604" max="14604" width="11.44140625" style="2" customWidth="1"/>
    <col min="14605" max="14605" width="14" style="2" customWidth="1"/>
    <col min="14606" max="14606" width="12.33203125" style="2" customWidth="1"/>
    <col min="14607" max="14607" width="16.33203125" style="2" customWidth="1"/>
    <col min="14608" max="14608" width="13.109375" style="2" customWidth="1"/>
    <col min="14609" max="14610" width="9.109375" style="2"/>
    <col min="14611" max="14612" width="9.109375" style="2" customWidth="1"/>
    <col min="14613" max="14849" width="9.109375" style="2"/>
    <col min="14850" max="14850" width="36.5546875" style="2" customWidth="1"/>
    <col min="14851" max="14853" width="17" style="2" customWidth="1"/>
    <col min="14854" max="14854" width="9.109375" style="2"/>
    <col min="14855" max="14855" width="12.5546875" style="2" customWidth="1"/>
    <col min="14856" max="14856" width="11.6640625" style="2" bestFit="1" customWidth="1"/>
    <col min="14857" max="14857" width="14" style="2" customWidth="1"/>
    <col min="14858" max="14858" width="12.6640625" style="2" customWidth="1"/>
    <col min="14859" max="14859" width="12.5546875" style="2" customWidth="1"/>
    <col min="14860" max="14860" width="11.44140625" style="2" customWidth="1"/>
    <col min="14861" max="14861" width="14" style="2" customWidth="1"/>
    <col min="14862" max="14862" width="12.33203125" style="2" customWidth="1"/>
    <col min="14863" max="14863" width="16.33203125" style="2" customWidth="1"/>
    <col min="14864" max="14864" width="13.109375" style="2" customWidth="1"/>
    <col min="14865" max="14866" width="9.109375" style="2"/>
    <col min="14867" max="14868" width="9.109375" style="2" customWidth="1"/>
    <col min="14869" max="15105" width="9.109375" style="2"/>
    <col min="15106" max="15106" width="36.5546875" style="2" customWidth="1"/>
    <col min="15107" max="15109" width="17" style="2" customWidth="1"/>
    <col min="15110" max="15110" width="9.109375" style="2"/>
    <col min="15111" max="15111" width="12.5546875" style="2" customWidth="1"/>
    <col min="15112" max="15112" width="11.6640625" style="2" bestFit="1" customWidth="1"/>
    <col min="15113" max="15113" width="14" style="2" customWidth="1"/>
    <col min="15114" max="15114" width="12.6640625" style="2" customWidth="1"/>
    <col min="15115" max="15115" width="12.5546875" style="2" customWidth="1"/>
    <col min="15116" max="15116" width="11.44140625" style="2" customWidth="1"/>
    <col min="15117" max="15117" width="14" style="2" customWidth="1"/>
    <col min="15118" max="15118" width="12.33203125" style="2" customWidth="1"/>
    <col min="15119" max="15119" width="16.33203125" style="2" customWidth="1"/>
    <col min="15120" max="15120" width="13.109375" style="2" customWidth="1"/>
    <col min="15121" max="15122" width="9.109375" style="2"/>
    <col min="15123" max="15124" width="9.109375" style="2" customWidth="1"/>
    <col min="15125" max="15361" width="9.109375" style="2"/>
    <col min="15362" max="15362" width="36.5546875" style="2" customWidth="1"/>
    <col min="15363" max="15365" width="17" style="2" customWidth="1"/>
    <col min="15366" max="15366" width="9.109375" style="2"/>
    <col min="15367" max="15367" width="12.5546875" style="2" customWidth="1"/>
    <col min="15368" max="15368" width="11.6640625" style="2" bestFit="1" customWidth="1"/>
    <col min="15369" max="15369" width="14" style="2" customWidth="1"/>
    <col min="15370" max="15370" width="12.6640625" style="2" customWidth="1"/>
    <col min="15371" max="15371" width="12.5546875" style="2" customWidth="1"/>
    <col min="15372" max="15372" width="11.44140625" style="2" customWidth="1"/>
    <col min="15373" max="15373" width="14" style="2" customWidth="1"/>
    <col min="15374" max="15374" width="12.33203125" style="2" customWidth="1"/>
    <col min="15375" max="15375" width="16.33203125" style="2" customWidth="1"/>
    <col min="15376" max="15376" width="13.109375" style="2" customWidth="1"/>
    <col min="15377" max="15378" width="9.109375" style="2"/>
    <col min="15379" max="15380" width="9.109375" style="2" customWidth="1"/>
    <col min="15381" max="15617" width="9.109375" style="2"/>
    <col min="15618" max="15618" width="36.5546875" style="2" customWidth="1"/>
    <col min="15619" max="15621" width="17" style="2" customWidth="1"/>
    <col min="15622" max="15622" width="9.109375" style="2"/>
    <col min="15623" max="15623" width="12.5546875" style="2" customWidth="1"/>
    <col min="15624" max="15624" width="11.6640625" style="2" bestFit="1" customWidth="1"/>
    <col min="15625" max="15625" width="14" style="2" customWidth="1"/>
    <col min="15626" max="15626" width="12.6640625" style="2" customWidth="1"/>
    <col min="15627" max="15627" width="12.5546875" style="2" customWidth="1"/>
    <col min="15628" max="15628" width="11.44140625" style="2" customWidth="1"/>
    <col min="15629" max="15629" width="14" style="2" customWidth="1"/>
    <col min="15630" max="15630" width="12.33203125" style="2" customWidth="1"/>
    <col min="15631" max="15631" width="16.33203125" style="2" customWidth="1"/>
    <col min="15632" max="15632" width="13.109375" style="2" customWidth="1"/>
    <col min="15633" max="15634" width="9.109375" style="2"/>
    <col min="15635" max="15636" width="9.109375" style="2" customWidth="1"/>
    <col min="15637" max="15873" width="9.109375" style="2"/>
    <col min="15874" max="15874" width="36.5546875" style="2" customWidth="1"/>
    <col min="15875" max="15877" width="17" style="2" customWidth="1"/>
    <col min="15878" max="15878" width="9.109375" style="2"/>
    <col min="15879" max="15879" width="12.5546875" style="2" customWidth="1"/>
    <col min="15880" max="15880" width="11.6640625" style="2" bestFit="1" customWidth="1"/>
    <col min="15881" max="15881" width="14" style="2" customWidth="1"/>
    <col min="15882" max="15882" width="12.6640625" style="2" customWidth="1"/>
    <col min="15883" max="15883" width="12.5546875" style="2" customWidth="1"/>
    <col min="15884" max="15884" width="11.44140625" style="2" customWidth="1"/>
    <col min="15885" max="15885" width="14" style="2" customWidth="1"/>
    <col min="15886" max="15886" width="12.33203125" style="2" customWidth="1"/>
    <col min="15887" max="15887" width="16.33203125" style="2" customWidth="1"/>
    <col min="15888" max="15888" width="13.109375" style="2" customWidth="1"/>
    <col min="15889" max="15890" width="9.109375" style="2"/>
    <col min="15891" max="15892" width="9.109375" style="2" customWidth="1"/>
    <col min="15893" max="16129" width="9.109375" style="2"/>
    <col min="16130" max="16130" width="36.5546875" style="2" customWidth="1"/>
    <col min="16131" max="16133" width="17" style="2" customWidth="1"/>
    <col min="16134" max="16134" width="9.109375" style="2"/>
    <col min="16135" max="16135" width="12.5546875" style="2" customWidth="1"/>
    <col min="16136" max="16136" width="11.6640625" style="2" bestFit="1" customWidth="1"/>
    <col min="16137" max="16137" width="14" style="2" customWidth="1"/>
    <col min="16138" max="16138" width="12.6640625" style="2" customWidth="1"/>
    <col min="16139" max="16139" width="12.5546875" style="2" customWidth="1"/>
    <col min="16140" max="16140" width="11.44140625" style="2" customWidth="1"/>
    <col min="16141" max="16141" width="14" style="2" customWidth="1"/>
    <col min="16142" max="16142" width="12.33203125" style="2" customWidth="1"/>
    <col min="16143" max="16143" width="16.33203125" style="2" customWidth="1"/>
    <col min="16144" max="16144" width="13.109375" style="2" customWidth="1"/>
    <col min="16145" max="16146" width="9.109375" style="2"/>
    <col min="16147" max="16148" width="9.109375" style="2" customWidth="1"/>
    <col min="16149" max="16384" width="9.109375" style="2"/>
  </cols>
  <sheetData>
    <row r="1" spans="1:20" x14ac:dyDescent="0.3">
      <c r="N1" s="5"/>
    </row>
    <row r="2" spans="1:20" ht="39.75" customHeight="1" x14ac:dyDescent="0.3">
      <c r="A2" s="9"/>
      <c r="B2" s="8"/>
      <c r="C2" s="8"/>
      <c r="D2" s="8"/>
      <c r="E2" s="8"/>
      <c r="F2" s="8"/>
      <c r="G2" s="8"/>
      <c r="H2" s="8"/>
      <c r="I2" s="8"/>
      <c r="J2" s="8"/>
      <c r="K2" s="8"/>
      <c r="L2" s="8"/>
      <c r="M2" s="8"/>
      <c r="N2" s="399" t="s">
        <v>482</v>
      </c>
      <c r="O2" s="399"/>
      <c r="P2" s="399"/>
      <c r="Q2" s="399"/>
      <c r="R2" s="399"/>
    </row>
    <row r="3" spans="1:20" x14ac:dyDescent="0.3">
      <c r="A3" s="9"/>
      <c r="B3" s="8"/>
      <c r="C3" s="8"/>
      <c r="D3" s="8"/>
      <c r="E3" s="8"/>
      <c r="F3" s="8"/>
      <c r="G3" s="8"/>
      <c r="H3" s="8"/>
      <c r="I3" s="8"/>
      <c r="J3" s="8"/>
      <c r="K3" s="8"/>
      <c r="L3" s="8"/>
      <c r="M3" s="8"/>
      <c r="N3" s="8"/>
      <c r="O3" s="8"/>
      <c r="P3" s="8"/>
      <c r="Q3" s="8"/>
      <c r="R3" s="8"/>
    </row>
    <row r="4" spans="1:20" x14ac:dyDescent="0.3">
      <c r="A4" s="438" t="s">
        <v>177</v>
      </c>
      <c r="B4" s="438"/>
      <c r="C4" s="438"/>
      <c r="D4" s="438"/>
      <c r="E4" s="438"/>
      <c r="F4" s="438"/>
      <c r="G4" s="438"/>
      <c r="H4" s="438"/>
      <c r="I4" s="438"/>
      <c r="J4" s="438"/>
      <c r="K4" s="438"/>
      <c r="L4" s="438"/>
      <c r="M4" s="438"/>
      <c r="N4" s="438"/>
      <c r="O4" s="438"/>
      <c r="P4" s="438"/>
      <c r="Q4" s="438"/>
      <c r="R4" s="438"/>
    </row>
    <row r="5" spans="1:20" x14ac:dyDescent="0.3">
      <c r="A5" s="438" t="s">
        <v>440</v>
      </c>
      <c r="B5" s="438"/>
      <c r="C5" s="438"/>
      <c r="D5" s="438"/>
      <c r="E5" s="438"/>
      <c r="F5" s="438"/>
      <c r="G5" s="438"/>
      <c r="H5" s="438"/>
      <c r="I5" s="438"/>
      <c r="J5" s="438"/>
      <c r="K5" s="438"/>
      <c r="L5" s="438"/>
      <c r="M5" s="438"/>
      <c r="N5" s="438"/>
      <c r="O5" s="438"/>
      <c r="P5" s="438"/>
      <c r="Q5" s="438"/>
      <c r="R5" s="438"/>
    </row>
    <row r="6" spans="1:20" x14ac:dyDescent="0.3">
      <c r="A6" s="9"/>
      <c r="B6" s="8"/>
      <c r="C6" s="8"/>
      <c r="D6" s="8"/>
      <c r="E6" s="8"/>
      <c r="F6" s="8"/>
      <c r="G6" s="8"/>
      <c r="H6" s="8"/>
      <c r="I6" s="8"/>
      <c r="J6" s="8"/>
      <c r="K6" s="8"/>
      <c r="L6" s="8"/>
      <c r="M6" s="8"/>
      <c r="N6" s="8"/>
      <c r="O6" s="8"/>
      <c r="P6" s="8"/>
      <c r="Q6" s="8"/>
      <c r="R6" s="8"/>
    </row>
    <row r="7" spans="1:20" ht="15" customHeight="1" x14ac:dyDescent="0.3">
      <c r="A7" s="403" t="s">
        <v>56</v>
      </c>
      <c r="B7" s="407" t="s">
        <v>744</v>
      </c>
      <c r="C7" s="404" t="s">
        <v>178</v>
      </c>
      <c r="D7" s="404" t="s">
        <v>179</v>
      </c>
      <c r="E7" s="404" t="s">
        <v>745</v>
      </c>
      <c r="F7" s="407" t="s">
        <v>102</v>
      </c>
      <c r="G7" s="407" t="s">
        <v>103</v>
      </c>
      <c r="H7" s="407"/>
      <c r="I7" s="407" t="s">
        <v>104</v>
      </c>
      <c r="J7" s="407"/>
      <c r="K7" s="407"/>
      <c r="L7" s="407"/>
      <c r="M7" s="407"/>
      <c r="N7" s="407"/>
      <c r="O7" s="407"/>
      <c r="P7" s="407"/>
      <c r="Q7" s="439" t="s">
        <v>513</v>
      </c>
      <c r="R7" s="440"/>
      <c r="S7" s="170"/>
    </row>
    <row r="8" spans="1:20" ht="25.5" customHeight="1" x14ac:dyDescent="0.3">
      <c r="A8" s="403"/>
      <c r="B8" s="407"/>
      <c r="C8" s="436"/>
      <c r="D8" s="405"/>
      <c r="E8" s="405"/>
      <c r="F8" s="407"/>
      <c r="G8" s="407"/>
      <c r="H8" s="407"/>
      <c r="I8" s="407" t="s">
        <v>105</v>
      </c>
      <c r="J8" s="407"/>
      <c r="K8" s="407" t="s">
        <v>106</v>
      </c>
      <c r="L8" s="407"/>
      <c r="M8" s="407" t="s">
        <v>107</v>
      </c>
      <c r="N8" s="407"/>
      <c r="O8" s="407" t="s">
        <v>108</v>
      </c>
      <c r="P8" s="407"/>
      <c r="Q8" s="441"/>
      <c r="R8" s="442"/>
      <c r="S8" s="170"/>
    </row>
    <row r="9" spans="1:20" ht="19.5" customHeight="1" x14ac:dyDescent="0.3">
      <c r="A9" s="403"/>
      <c r="B9" s="407"/>
      <c r="C9" s="437"/>
      <c r="D9" s="406"/>
      <c r="E9" s="406"/>
      <c r="F9" s="407"/>
      <c r="G9" s="138" t="s">
        <v>39</v>
      </c>
      <c r="H9" s="138" t="s">
        <v>40</v>
      </c>
      <c r="I9" s="138" t="s">
        <v>39</v>
      </c>
      <c r="J9" s="138" t="s">
        <v>40</v>
      </c>
      <c r="K9" s="138" t="s">
        <v>39</v>
      </c>
      <c r="L9" s="138" t="s">
        <v>40</v>
      </c>
      <c r="M9" s="138" t="s">
        <v>39</v>
      </c>
      <c r="N9" s="138" t="s">
        <v>40</v>
      </c>
      <c r="O9" s="138" t="s">
        <v>39</v>
      </c>
      <c r="P9" s="138" t="s">
        <v>109</v>
      </c>
      <c r="Q9" s="443"/>
      <c r="R9" s="444"/>
      <c r="S9" s="170"/>
    </row>
    <row r="10" spans="1:20" x14ac:dyDescent="0.3">
      <c r="A10" s="201">
        <v>1</v>
      </c>
      <c r="B10" s="138">
        <v>2</v>
      </c>
      <c r="C10" s="138">
        <v>3</v>
      </c>
      <c r="D10" s="138">
        <v>4</v>
      </c>
      <c r="E10" s="138">
        <v>5</v>
      </c>
      <c r="F10" s="138">
        <v>4</v>
      </c>
      <c r="G10" s="138">
        <v>5</v>
      </c>
      <c r="H10" s="138">
        <v>6</v>
      </c>
      <c r="I10" s="138">
        <v>7</v>
      </c>
      <c r="J10" s="138">
        <v>8</v>
      </c>
      <c r="K10" s="138">
        <v>9</v>
      </c>
      <c r="L10" s="138">
        <v>10</v>
      </c>
      <c r="M10" s="138">
        <v>11</v>
      </c>
      <c r="N10" s="138">
        <v>12</v>
      </c>
      <c r="O10" s="138">
        <v>13</v>
      </c>
      <c r="P10" s="138">
        <v>14</v>
      </c>
      <c r="Q10" s="407">
        <v>15</v>
      </c>
      <c r="R10" s="407"/>
      <c r="S10" s="170"/>
    </row>
    <row r="11" spans="1:20" ht="21.75" customHeight="1" x14ac:dyDescent="0.3">
      <c r="A11" s="201" t="s">
        <v>110</v>
      </c>
      <c r="B11" s="445" t="s">
        <v>384</v>
      </c>
      <c r="C11" s="446"/>
      <c r="D11" s="446"/>
      <c r="E11" s="446"/>
      <c r="F11" s="446"/>
      <c r="G11" s="446"/>
      <c r="H11" s="446"/>
      <c r="I11" s="446"/>
      <c r="J11" s="446"/>
      <c r="K11" s="446"/>
      <c r="L11" s="446"/>
      <c r="M11" s="446"/>
      <c r="N11" s="446"/>
      <c r="O11" s="446"/>
      <c r="P11" s="447"/>
      <c r="Q11" s="448"/>
      <c r="R11" s="448"/>
      <c r="S11" s="170"/>
    </row>
    <row r="12" spans="1:20" ht="17.25" customHeight="1" x14ac:dyDescent="0.3">
      <c r="A12" s="415"/>
      <c r="B12" s="421" t="s">
        <v>809</v>
      </c>
      <c r="C12" s="423" t="s">
        <v>782</v>
      </c>
      <c r="D12" s="421"/>
      <c r="E12" s="421"/>
      <c r="F12" s="209" t="s">
        <v>112</v>
      </c>
      <c r="G12" s="210">
        <f>SUM(G13:G19)</f>
        <v>30355736.900000002</v>
      </c>
      <c r="H12" s="210">
        <f>SUM(H13:H19)</f>
        <v>12449196.200000001</v>
      </c>
      <c r="I12" s="210">
        <f>SUM(I13:I19)</f>
        <v>12099971.699999999</v>
      </c>
      <c r="J12" s="210">
        <f t="shared" ref="J12:P12" si="0">SUM(J13:J19)</f>
        <v>8023931.8000000007</v>
      </c>
      <c r="K12" s="210">
        <f t="shared" si="0"/>
        <v>0</v>
      </c>
      <c r="L12" s="210">
        <f t="shared" si="0"/>
        <v>0</v>
      </c>
      <c r="M12" s="210">
        <f t="shared" si="0"/>
        <v>13878113.600000001</v>
      </c>
      <c r="N12" s="210">
        <f t="shared" si="0"/>
        <v>3799885.6</v>
      </c>
      <c r="O12" s="210">
        <f t="shared" si="0"/>
        <v>4377651.5999999996</v>
      </c>
      <c r="P12" s="210">
        <f t="shared" si="0"/>
        <v>625378.80000000005</v>
      </c>
      <c r="Q12" s="417" t="s">
        <v>7</v>
      </c>
      <c r="R12" s="418"/>
      <c r="S12" s="170"/>
    </row>
    <row r="13" spans="1:20" ht="17.25" customHeight="1" x14ac:dyDescent="0.3">
      <c r="A13" s="416"/>
      <c r="B13" s="422"/>
      <c r="C13" s="424"/>
      <c r="D13" s="422"/>
      <c r="E13" s="422"/>
      <c r="F13" s="209" t="s">
        <v>22</v>
      </c>
      <c r="G13" s="210">
        <f>I13+K13+M13+O13</f>
        <v>4410420.8</v>
      </c>
      <c r="H13" s="210">
        <f>J13+L13+N13+P13</f>
        <v>4341832.0999999996</v>
      </c>
      <c r="I13" s="210">
        <f t="shared" ref="I13:P19" si="1">I46+I63</f>
        <v>1816460</v>
      </c>
      <c r="J13" s="210">
        <f t="shared" si="1"/>
        <v>1816460</v>
      </c>
      <c r="K13" s="210">
        <f t="shared" si="1"/>
        <v>0</v>
      </c>
      <c r="L13" s="210">
        <f t="shared" si="1"/>
        <v>0</v>
      </c>
      <c r="M13" s="210">
        <f t="shared" si="1"/>
        <v>1968582</v>
      </c>
      <c r="N13" s="210">
        <f t="shared" si="1"/>
        <v>1899993.3</v>
      </c>
      <c r="O13" s="210">
        <f>O46+O63</f>
        <v>625378.80000000005</v>
      </c>
      <c r="P13" s="210">
        <f t="shared" si="1"/>
        <v>625378.80000000005</v>
      </c>
      <c r="Q13" s="419"/>
      <c r="R13" s="420"/>
      <c r="S13" s="187"/>
      <c r="T13" s="12"/>
    </row>
    <row r="14" spans="1:20" x14ac:dyDescent="0.3">
      <c r="A14" s="416"/>
      <c r="B14" s="422"/>
      <c r="C14" s="424"/>
      <c r="D14" s="422"/>
      <c r="E14" s="422"/>
      <c r="F14" s="209" t="s">
        <v>23</v>
      </c>
      <c r="G14" s="210">
        <f t="shared" ref="G14:H19" si="2">I14+K14+M14+O14</f>
        <v>4376484.0999999996</v>
      </c>
      <c r="H14" s="210">
        <f t="shared" si="2"/>
        <v>3688995.5</v>
      </c>
      <c r="I14" s="210">
        <f t="shared" si="1"/>
        <v>1789103.2</v>
      </c>
      <c r="J14" s="210">
        <f t="shared" si="1"/>
        <v>1789103.2</v>
      </c>
      <c r="K14" s="210">
        <f t="shared" si="1"/>
        <v>0</v>
      </c>
      <c r="L14" s="210">
        <f t="shared" si="1"/>
        <v>0</v>
      </c>
      <c r="M14" s="210">
        <f t="shared" si="1"/>
        <v>1962002.1</v>
      </c>
      <c r="N14" s="210">
        <f t="shared" si="1"/>
        <v>1899892.3</v>
      </c>
      <c r="O14" s="210">
        <f>O47+O64</f>
        <v>625378.80000000005</v>
      </c>
      <c r="P14" s="210">
        <f t="shared" si="1"/>
        <v>0</v>
      </c>
      <c r="Q14" s="419"/>
      <c r="R14" s="420"/>
      <c r="S14" s="187"/>
      <c r="T14" s="12"/>
    </row>
    <row r="15" spans="1:20" x14ac:dyDescent="0.3">
      <c r="A15" s="416"/>
      <c r="B15" s="422"/>
      <c r="C15" s="424"/>
      <c r="D15" s="422"/>
      <c r="E15" s="422"/>
      <c r="F15" s="209" t="s">
        <v>24</v>
      </c>
      <c r="G15" s="210">
        <f t="shared" si="2"/>
        <v>4403752.8</v>
      </c>
      <c r="H15" s="210">
        <f t="shared" si="2"/>
        <v>1784171.8</v>
      </c>
      <c r="I15" s="210">
        <f t="shared" si="1"/>
        <v>1788868.1</v>
      </c>
      <c r="J15" s="210">
        <f t="shared" si="1"/>
        <v>1784171.8</v>
      </c>
      <c r="K15" s="210">
        <f t="shared" si="1"/>
        <v>0</v>
      </c>
      <c r="L15" s="210">
        <f t="shared" si="1"/>
        <v>0</v>
      </c>
      <c r="M15" s="210">
        <f t="shared" si="1"/>
        <v>1989505.9000000001</v>
      </c>
      <c r="N15" s="210">
        <f t="shared" si="1"/>
        <v>0</v>
      </c>
      <c r="O15" s="210">
        <f t="shared" si="1"/>
        <v>625378.80000000005</v>
      </c>
      <c r="P15" s="210">
        <f t="shared" si="1"/>
        <v>0</v>
      </c>
      <c r="Q15" s="419"/>
      <c r="R15" s="420"/>
      <c r="S15" s="187"/>
      <c r="T15" s="12"/>
    </row>
    <row r="16" spans="1:20" x14ac:dyDescent="0.3">
      <c r="A16" s="416"/>
      <c r="B16" s="422"/>
      <c r="C16" s="424"/>
      <c r="D16" s="422"/>
      <c r="E16" s="422"/>
      <c r="F16" s="209" t="s">
        <v>25</v>
      </c>
      <c r="G16" s="210">
        <f t="shared" si="2"/>
        <v>4291269.8</v>
      </c>
      <c r="H16" s="210">
        <f t="shared" si="2"/>
        <v>1317448.3999999999</v>
      </c>
      <c r="I16" s="210">
        <f t="shared" si="1"/>
        <v>1676385.1</v>
      </c>
      <c r="J16" s="210">
        <f t="shared" si="1"/>
        <v>1317448.3999999999</v>
      </c>
      <c r="K16" s="210">
        <f t="shared" si="1"/>
        <v>0</v>
      </c>
      <c r="L16" s="210">
        <f t="shared" si="1"/>
        <v>0</v>
      </c>
      <c r="M16" s="210">
        <f t="shared" si="1"/>
        <v>1989505.9000000001</v>
      </c>
      <c r="N16" s="210">
        <f t="shared" si="1"/>
        <v>0</v>
      </c>
      <c r="O16" s="210">
        <f t="shared" si="1"/>
        <v>625378.80000000005</v>
      </c>
      <c r="P16" s="210">
        <f t="shared" si="1"/>
        <v>0</v>
      </c>
      <c r="Q16" s="419"/>
      <c r="R16" s="420"/>
      <c r="S16" s="187"/>
      <c r="T16" s="12"/>
    </row>
    <row r="17" spans="1:27" x14ac:dyDescent="0.3">
      <c r="A17" s="416"/>
      <c r="B17" s="422"/>
      <c r="C17" s="424"/>
      <c r="D17" s="422"/>
      <c r="E17" s="422"/>
      <c r="F17" s="209" t="s">
        <v>26</v>
      </c>
      <c r="G17" s="210">
        <f t="shared" si="2"/>
        <v>4291269.8</v>
      </c>
      <c r="H17" s="210">
        <f t="shared" si="2"/>
        <v>1316748.3999999999</v>
      </c>
      <c r="I17" s="210">
        <f t="shared" si="1"/>
        <v>1676385.1</v>
      </c>
      <c r="J17" s="210">
        <f t="shared" si="1"/>
        <v>1316748.3999999999</v>
      </c>
      <c r="K17" s="210">
        <f t="shared" si="1"/>
        <v>0</v>
      </c>
      <c r="L17" s="210">
        <f t="shared" si="1"/>
        <v>0</v>
      </c>
      <c r="M17" s="210">
        <f t="shared" si="1"/>
        <v>1989505.9000000001</v>
      </c>
      <c r="N17" s="210">
        <f t="shared" si="1"/>
        <v>0</v>
      </c>
      <c r="O17" s="210">
        <f t="shared" si="1"/>
        <v>625378.80000000005</v>
      </c>
      <c r="P17" s="210">
        <f t="shared" si="1"/>
        <v>0</v>
      </c>
      <c r="Q17" s="419"/>
      <c r="R17" s="420"/>
      <c r="S17" s="187"/>
      <c r="T17" s="12"/>
    </row>
    <row r="18" spans="1:27" x14ac:dyDescent="0.3">
      <c r="A18" s="416"/>
      <c r="B18" s="422"/>
      <c r="C18" s="424"/>
      <c r="D18" s="422"/>
      <c r="E18" s="422"/>
      <c r="F18" s="209" t="s">
        <v>41</v>
      </c>
      <c r="G18" s="210">
        <f t="shared" si="2"/>
        <v>4291269.8</v>
      </c>
      <c r="H18" s="210">
        <f t="shared" si="2"/>
        <v>0</v>
      </c>
      <c r="I18" s="210">
        <f t="shared" si="1"/>
        <v>1676385.1</v>
      </c>
      <c r="J18" s="210">
        <f t="shared" si="1"/>
        <v>0</v>
      </c>
      <c r="K18" s="210">
        <f t="shared" si="1"/>
        <v>0</v>
      </c>
      <c r="L18" s="210">
        <f t="shared" si="1"/>
        <v>0</v>
      </c>
      <c r="M18" s="210">
        <f t="shared" si="1"/>
        <v>1989505.9000000001</v>
      </c>
      <c r="N18" s="210">
        <f t="shared" si="1"/>
        <v>0</v>
      </c>
      <c r="O18" s="210">
        <f t="shared" si="1"/>
        <v>625378.80000000005</v>
      </c>
      <c r="P18" s="210">
        <f t="shared" si="1"/>
        <v>0</v>
      </c>
      <c r="Q18" s="419"/>
      <c r="R18" s="420"/>
      <c r="S18" s="187"/>
      <c r="T18" s="12"/>
    </row>
    <row r="19" spans="1:27" ht="30.75" customHeight="1" x14ac:dyDescent="0.3">
      <c r="A19" s="416"/>
      <c r="B19" s="422"/>
      <c r="C19" s="424"/>
      <c r="D19" s="422"/>
      <c r="E19" s="422"/>
      <c r="F19" s="209" t="s">
        <v>28</v>
      </c>
      <c r="G19" s="210">
        <f t="shared" si="2"/>
        <v>4291269.8</v>
      </c>
      <c r="H19" s="210">
        <f t="shared" si="2"/>
        <v>0</v>
      </c>
      <c r="I19" s="210">
        <f t="shared" si="1"/>
        <v>1676385.1</v>
      </c>
      <c r="J19" s="210">
        <f t="shared" si="1"/>
        <v>0</v>
      </c>
      <c r="K19" s="210">
        <f t="shared" si="1"/>
        <v>0</v>
      </c>
      <c r="L19" s="210">
        <f t="shared" si="1"/>
        <v>0</v>
      </c>
      <c r="M19" s="210">
        <f t="shared" si="1"/>
        <v>1989505.9000000001</v>
      </c>
      <c r="N19" s="210">
        <f t="shared" si="1"/>
        <v>0</v>
      </c>
      <c r="O19" s="210">
        <f t="shared" si="1"/>
        <v>625378.80000000005</v>
      </c>
      <c r="P19" s="210">
        <f t="shared" si="1"/>
        <v>0</v>
      </c>
      <c r="Q19" s="419"/>
      <c r="R19" s="420"/>
      <c r="S19" s="187"/>
      <c r="T19" s="12"/>
    </row>
    <row r="20" spans="1:27" x14ac:dyDescent="0.3">
      <c r="A20" s="211" t="s">
        <v>83</v>
      </c>
      <c r="B20" s="433" t="s">
        <v>399</v>
      </c>
      <c r="C20" s="434"/>
      <c r="D20" s="434"/>
      <c r="E20" s="434"/>
      <c r="F20" s="434"/>
      <c r="G20" s="434"/>
      <c r="H20" s="434"/>
      <c r="I20" s="434"/>
      <c r="J20" s="434"/>
      <c r="K20" s="434"/>
      <c r="L20" s="434"/>
      <c r="M20" s="434"/>
      <c r="N20" s="434"/>
      <c r="O20" s="434"/>
      <c r="P20" s="435"/>
      <c r="Q20" s="425"/>
      <c r="R20" s="425"/>
      <c r="S20" s="187"/>
      <c r="T20" s="12"/>
    </row>
    <row r="21" spans="1:27" ht="17.25" customHeight="1" x14ac:dyDescent="0.3">
      <c r="A21" s="415" t="s">
        <v>180</v>
      </c>
      <c r="B21" s="421" t="s">
        <v>659</v>
      </c>
      <c r="C21" s="423" t="s">
        <v>757</v>
      </c>
      <c r="D21" s="421" t="s">
        <v>181</v>
      </c>
      <c r="E21" s="421" t="s">
        <v>184</v>
      </c>
      <c r="F21" s="209" t="s">
        <v>112</v>
      </c>
      <c r="G21" s="210">
        <f>I21+K21+M21+O21</f>
        <v>27689576.100000001</v>
      </c>
      <c r="H21" s="210">
        <f>J21+L21+N21+P21</f>
        <v>11929938.9</v>
      </c>
      <c r="I21" s="210">
        <f>SUM(I22:I28)</f>
        <v>11964282.1</v>
      </c>
      <c r="J21" s="210">
        <f t="shared" ref="J21:P21" si="3">SUM(J22:J28)</f>
        <v>7965544.9000000004</v>
      </c>
      <c r="K21" s="210">
        <f t="shared" si="3"/>
        <v>0</v>
      </c>
      <c r="L21" s="210">
        <f t="shared" si="3"/>
        <v>0</v>
      </c>
      <c r="M21" s="210">
        <f t="shared" si="3"/>
        <v>12300502.000000002</v>
      </c>
      <c r="N21" s="210">
        <f t="shared" si="3"/>
        <v>3475138</v>
      </c>
      <c r="O21" s="210">
        <f t="shared" si="3"/>
        <v>3424792</v>
      </c>
      <c r="P21" s="210">
        <f t="shared" si="3"/>
        <v>489256</v>
      </c>
      <c r="Q21" s="417" t="s">
        <v>7</v>
      </c>
      <c r="R21" s="418"/>
      <c r="S21" s="187"/>
      <c r="T21" s="12"/>
    </row>
    <row r="22" spans="1:27" ht="17.25" customHeight="1" x14ac:dyDescent="0.3">
      <c r="A22" s="416"/>
      <c r="B22" s="422"/>
      <c r="C22" s="424"/>
      <c r="D22" s="422"/>
      <c r="E22" s="422"/>
      <c r="F22" s="209" t="s">
        <v>22</v>
      </c>
      <c r="G22" s="210">
        <f>I22+K22+M22+O22</f>
        <v>4016740.1</v>
      </c>
      <c r="H22" s="210">
        <f>J22+L22+N22+P22</f>
        <v>4016740.1</v>
      </c>
      <c r="I22" s="210">
        <v>1789915.1</v>
      </c>
      <c r="J22" s="210">
        <v>1789915.1</v>
      </c>
      <c r="K22" s="210">
        <v>0</v>
      </c>
      <c r="L22" s="210">
        <v>0</v>
      </c>
      <c r="M22" s="210">
        <v>1737569</v>
      </c>
      <c r="N22" s="210">
        <v>1737569</v>
      </c>
      <c r="O22" s="210">
        <v>489256</v>
      </c>
      <c r="P22" s="210">
        <v>489256</v>
      </c>
      <c r="Q22" s="419"/>
      <c r="R22" s="420"/>
      <c r="S22" s="187"/>
      <c r="T22" s="12"/>
      <c r="U22" s="12"/>
      <c r="V22" s="12"/>
      <c r="W22" s="12"/>
      <c r="X22" s="12"/>
      <c r="Y22" s="12"/>
      <c r="Z22" s="12"/>
      <c r="AA22" s="12"/>
    </row>
    <row r="23" spans="1:27" x14ac:dyDescent="0.3">
      <c r="A23" s="416"/>
      <c r="B23" s="422"/>
      <c r="C23" s="424"/>
      <c r="D23" s="422" t="s">
        <v>182</v>
      </c>
      <c r="E23" s="422" t="s">
        <v>182</v>
      </c>
      <c r="F23" s="209" t="s">
        <v>23</v>
      </c>
      <c r="G23" s="210">
        <f t="shared" ref="G23:H28" si="4">I23+K23+M23+O23</f>
        <v>3997541.5</v>
      </c>
      <c r="H23" s="210">
        <f t="shared" si="4"/>
        <v>3508285.5</v>
      </c>
      <c r="I23" s="210">
        <v>1770716.5</v>
      </c>
      <c r="J23" s="210">
        <v>1770716.5</v>
      </c>
      <c r="K23" s="210">
        <v>0</v>
      </c>
      <c r="L23" s="210">
        <v>0</v>
      </c>
      <c r="M23" s="210">
        <v>1737569</v>
      </c>
      <c r="N23" s="210">
        <v>1737569</v>
      </c>
      <c r="O23" s="210">
        <v>489256</v>
      </c>
      <c r="P23" s="210">
        <v>0</v>
      </c>
      <c r="Q23" s="419"/>
      <c r="R23" s="420"/>
      <c r="S23" s="187"/>
      <c r="T23" s="12"/>
      <c r="U23" s="12"/>
      <c r="V23" s="12"/>
      <c r="W23" s="12"/>
      <c r="X23" s="12"/>
      <c r="Y23" s="12"/>
      <c r="Z23" s="12"/>
      <c r="AA23" s="12"/>
    </row>
    <row r="24" spans="1:27" x14ac:dyDescent="0.3">
      <c r="A24" s="416"/>
      <c r="B24" s="422"/>
      <c r="C24" s="424"/>
      <c r="D24" s="422" t="s">
        <v>182</v>
      </c>
      <c r="E24" s="422" t="s">
        <v>182</v>
      </c>
      <c r="F24" s="209" t="s">
        <v>24</v>
      </c>
      <c r="G24" s="210">
        <f t="shared" si="4"/>
        <v>4025045.3</v>
      </c>
      <c r="H24" s="210">
        <f t="shared" si="4"/>
        <v>1770716.5</v>
      </c>
      <c r="I24" s="210">
        <v>1770716.5</v>
      </c>
      <c r="J24" s="210">
        <v>1770716.5</v>
      </c>
      <c r="K24" s="210">
        <v>0</v>
      </c>
      <c r="L24" s="210">
        <v>0</v>
      </c>
      <c r="M24" s="210">
        <v>1765072.8</v>
      </c>
      <c r="N24" s="210">
        <v>0</v>
      </c>
      <c r="O24" s="210">
        <v>489256</v>
      </c>
      <c r="P24" s="210">
        <v>0</v>
      </c>
      <c r="Q24" s="419"/>
      <c r="R24" s="420"/>
      <c r="S24" s="187"/>
      <c r="T24" s="12"/>
      <c r="U24" s="12"/>
      <c r="V24" s="12"/>
      <c r="W24" s="12"/>
      <c r="X24" s="12"/>
      <c r="Y24" s="12"/>
      <c r="Z24" s="12"/>
      <c r="AA24" s="12"/>
    </row>
    <row r="25" spans="1:27" ht="15" customHeight="1" x14ac:dyDescent="0.3">
      <c r="A25" s="416"/>
      <c r="B25" s="422"/>
      <c r="C25" s="424"/>
      <c r="D25" s="422" t="s">
        <v>182</v>
      </c>
      <c r="E25" s="422" t="s">
        <v>182</v>
      </c>
      <c r="F25" s="209" t="s">
        <v>25</v>
      </c>
      <c r="G25" s="210">
        <f t="shared" si="4"/>
        <v>3912562.3</v>
      </c>
      <c r="H25" s="210">
        <f t="shared" si="4"/>
        <v>1317448.3999999999</v>
      </c>
      <c r="I25" s="210">
        <v>1658233.5</v>
      </c>
      <c r="J25" s="210">
        <f>1627748.4-290300-20000</f>
        <v>1317448.3999999999</v>
      </c>
      <c r="K25" s="210">
        <v>0</v>
      </c>
      <c r="L25" s="210">
        <v>0</v>
      </c>
      <c r="M25" s="210">
        <v>1765072.8</v>
      </c>
      <c r="N25" s="210">
        <v>0</v>
      </c>
      <c r="O25" s="210">
        <v>489256</v>
      </c>
      <c r="P25" s="210">
        <v>0</v>
      </c>
      <c r="Q25" s="419"/>
      <c r="R25" s="420"/>
      <c r="S25" s="187">
        <v>290300</v>
      </c>
      <c r="T25" s="12"/>
      <c r="U25" s="12"/>
      <c r="V25" s="12"/>
      <c r="W25" s="12"/>
      <c r="X25" s="12"/>
      <c r="Y25" s="12"/>
      <c r="Z25" s="12"/>
      <c r="AA25" s="12"/>
    </row>
    <row r="26" spans="1:27" x14ac:dyDescent="0.3">
      <c r="A26" s="416"/>
      <c r="B26" s="422"/>
      <c r="C26" s="424"/>
      <c r="D26" s="422" t="s">
        <v>182</v>
      </c>
      <c r="E26" s="422" t="s">
        <v>182</v>
      </c>
      <c r="F26" s="209" t="s">
        <v>26</v>
      </c>
      <c r="G26" s="210">
        <f t="shared" si="4"/>
        <v>3912562.3</v>
      </c>
      <c r="H26" s="210">
        <f t="shared" si="4"/>
        <v>1316748.3999999999</v>
      </c>
      <c r="I26" s="210">
        <v>1658233.5</v>
      </c>
      <c r="J26" s="210">
        <f>1626548.4-289800-20000</f>
        <v>1316748.3999999999</v>
      </c>
      <c r="K26" s="210">
        <v>0</v>
      </c>
      <c r="L26" s="210">
        <v>0</v>
      </c>
      <c r="M26" s="210">
        <v>1765072.8</v>
      </c>
      <c r="N26" s="210">
        <v>0</v>
      </c>
      <c r="O26" s="210">
        <v>489256</v>
      </c>
      <c r="P26" s="210">
        <v>0</v>
      </c>
      <c r="Q26" s="419"/>
      <c r="R26" s="420"/>
      <c r="S26" s="187">
        <v>289800</v>
      </c>
      <c r="T26" s="12"/>
      <c r="U26" s="12"/>
      <c r="V26" s="12"/>
      <c r="W26" s="12"/>
      <c r="X26" s="12"/>
      <c r="Y26" s="12"/>
      <c r="Z26" s="12"/>
      <c r="AA26" s="12"/>
    </row>
    <row r="27" spans="1:27" x14ac:dyDescent="0.3">
      <c r="A27" s="416"/>
      <c r="B27" s="422"/>
      <c r="C27" s="424"/>
      <c r="D27" s="422" t="s">
        <v>182</v>
      </c>
      <c r="E27" s="422" t="s">
        <v>182</v>
      </c>
      <c r="F27" s="209" t="s">
        <v>41</v>
      </c>
      <c r="G27" s="210">
        <f t="shared" si="4"/>
        <v>3912562.3</v>
      </c>
      <c r="H27" s="210">
        <f t="shared" si="4"/>
        <v>0</v>
      </c>
      <c r="I27" s="210">
        <v>1658233.5</v>
      </c>
      <c r="J27" s="210">
        <v>0</v>
      </c>
      <c r="K27" s="210">
        <v>0</v>
      </c>
      <c r="L27" s="210">
        <v>0</v>
      </c>
      <c r="M27" s="210">
        <v>1765072.8</v>
      </c>
      <c r="N27" s="210">
        <v>0</v>
      </c>
      <c r="O27" s="210">
        <v>489256</v>
      </c>
      <c r="P27" s="210">
        <v>0</v>
      </c>
      <c r="Q27" s="419"/>
      <c r="R27" s="420"/>
      <c r="S27" s="187"/>
      <c r="T27" s="12"/>
      <c r="U27" s="12"/>
      <c r="V27" s="12"/>
      <c r="W27" s="12"/>
      <c r="X27" s="12"/>
      <c r="Y27" s="12"/>
      <c r="Z27" s="12"/>
      <c r="AA27" s="12"/>
    </row>
    <row r="28" spans="1:27" x14ac:dyDescent="0.3">
      <c r="A28" s="416"/>
      <c r="B28" s="422"/>
      <c r="C28" s="424"/>
      <c r="D28" s="422" t="s">
        <v>182</v>
      </c>
      <c r="E28" s="422" t="s">
        <v>182</v>
      </c>
      <c r="F28" s="209" t="s">
        <v>28</v>
      </c>
      <c r="G28" s="210">
        <f t="shared" si="4"/>
        <v>3912562.3</v>
      </c>
      <c r="H28" s="210">
        <f>J28+L28+N28+P28</f>
        <v>0</v>
      </c>
      <c r="I28" s="210">
        <v>1658233.5</v>
      </c>
      <c r="J28" s="210">
        <v>0</v>
      </c>
      <c r="K28" s="210">
        <v>0</v>
      </c>
      <c r="L28" s="210">
        <v>0</v>
      </c>
      <c r="M28" s="210">
        <v>1765072.8</v>
      </c>
      <c r="N28" s="210">
        <v>0</v>
      </c>
      <c r="O28" s="210">
        <v>489256</v>
      </c>
      <c r="P28" s="210">
        <v>0</v>
      </c>
      <c r="Q28" s="419"/>
      <c r="R28" s="420"/>
      <c r="S28" s="187"/>
      <c r="T28" s="12"/>
      <c r="U28" s="12"/>
      <c r="V28" s="12"/>
      <c r="W28" s="12"/>
      <c r="X28" s="12"/>
      <c r="Y28" s="12"/>
      <c r="Z28" s="12"/>
      <c r="AA28" s="12"/>
    </row>
    <row r="29" spans="1:27" s="142" customFormat="1" ht="23.25" customHeight="1" x14ac:dyDescent="0.3">
      <c r="A29" s="415" t="s">
        <v>254</v>
      </c>
      <c r="B29" s="421" t="s">
        <v>729</v>
      </c>
      <c r="C29" s="423" t="s">
        <v>758</v>
      </c>
      <c r="D29" s="421" t="s">
        <v>181</v>
      </c>
      <c r="E29" s="421" t="s">
        <v>194</v>
      </c>
      <c r="F29" s="209" t="s">
        <v>112</v>
      </c>
      <c r="G29" s="210">
        <f t="shared" ref="G29:H52" si="5">I29+K29+M29+O29</f>
        <v>1300059.6000000001</v>
      </c>
      <c r="H29" s="210">
        <f t="shared" si="5"/>
        <v>0</v>
      </c>
      <c r="I29" s="210">
        <f t="shared" ref="I29" si="6">SUM(I30:I36)</f>
        <v>0</v>
      </c>
      <c r="J29" s="210">
        <v>0</v>
      </c>
      <c r="K29" s="210">
        <f t="shared" ref="K29" si="7">SUM(K30:K36)</f>
        <v>0</v>
      </c>
      <c r="L29" s="210">
        <v>0</v>
      </c>
      <c r="M29" s="210">
        <f>SUM(M30:M36)</f>
        <v>1300059.6000000001</v>
      </c>
      <c r="N29" s="210">
        <v>0</v>
      </c>
      <c r="O29" s="210">
        <f t="shared" ref="O29" si="8">SUM(O30:O36)</f>
        <v>0</v>
      </c>
      <c r="P29" s="210">
        <v>0</v>
      </c>
      <c r="Q29" s="417" t="s">
        <v>7</v>
      </c>
      <c r="R29" s="418"/>
      <c r="S29" s="187"/>
      <c r="T29" s="12"/>
    </row>
    <row r="30" spans="1:27" s="142" customFormat="1" ht="23.25" customHeight="1" x14ac:dyDescent="0.3">
      <c r="A30" s="416"/>
      <c r="B30" s="422"/>
      <c r="C30" s="424"/>
      <c r="D30" s="422"/>
      <c r="E30" s="422"/>
      <c r="F30" s="209" t="s">
        <v>22</v>
      </c>
      <c r="G30" s="210">
        <f t="shared" si="5"/>
        <v>185722.8</v>
      </c>
      <c r="H30" s="210">
        <f t="shared" si="5"/>
        <v>125855</v>
      </c>
      <c r="I30" s="210">
        <v>0</v>
      </c>
      <c r="J30" s="210">
        <v>0</v>
      </c>
      <c r="K30" s="210">
        <v>0</v>
      </c>
      <c r="L30" s="210">
        <v>0</v>
      </c>
      <c r="M30" s="210">
        <v>185722.8</v>
      </c>
      <c r="N30" s="210">
        <v>125855</v>
      </c>
      <c r="O30" s="210">
        <v>0</v>
      </c>
      <c r="P30" s="210">
        <v>0</v>
      </c>
      <c r="Q30" s="419"/>
      <c r="R30" s="420"/>
      <c r="S30" s="187"/>
      <c r="T30" s="12"/>
    </row>
    <row r="31" spans="1:27" s="142" customFormat="1" ht="23.25" customHeight="1" x14ac:dyDescent="0.3">
      <c r="A31" s="416"/>
      <c r="B31" s="422"/>
      <c r="C31" s="424"/>
      <c r="D31" s="422" t="s">
        <v>182</v>
      </c>
      <c r="E31" s="422" t="s">
        <v>182</v>
      </c>
      <c r="F31" s="209" t="s">
        <v>23</v>
      </c>
      <c r="G31" s="210">
        <f t="shared" si="5"/>
        <v>185722.8</v>
      </c>
      <c r="H31" s="210">
        <f t="shared" si="5"/>
        <v>125855</v>
      </c>
      <c r="I31" s="210">
        <v>0</v>
      </c>
      <c r="J31" s="210">
        <v>0</v>
      </c>
      <c r="K31" s="210">
        <v>0</v>
      </c>
      <c r="L31" s="210">
        <v>0</v>
      </c>
      <c r="M31" s="210">
        <v>185722.8</v>
      </c>
      <c r="N31" s="210">
        <v>125855</v>
      </c>
      <c r="O31" s="210">
        <v>0</v>
      </c>
      <c r="P31" s="210">
        <v>0</v>
      </c>
      <c r="Q31" s="419"/>
      <c r="R31" s="420"/>
      <c r="S31" s="187"/>
      <c r="T31" s="12"/>
    </row>
    <row r="32" spans="1:27" s="142" customFormat="1" ht="23.25" customHeight="1" x14ac:dyDescent="0.3">
      <c r="A32" s="416"/>
      <c r="B32" s="422"/>
      <c r="C32" s="424"/>
      <c r="D32" s="422" t="s">
        <v>182</v>
      </c>
      <c r="E32" s="422" t="s">
        <v>182</v>
      </c>
      <c r="F32" s="209" t="s">
        <v>24</v>
      </c>
      <c r="G32" s="210">
        <f t="shared" si="5"/>
        <v>185722.8</v>
      </c>
      <c r="H32" s="210">
        <f t="shared" si="5"/>
        <v>0</v>
      </c>
      <c r="I32" s="210">
        <v>0</v>
      </c>
      <c r="J32" s="210">
        <v>0</v>
      </c>
      <c r="K32" s="210">
        <v>0</v>
      </c>
      <c r="L32" s="210">
        <v>0</v>
      </c>
      <c r="M32" s="210">
        <v>185722.8</v>
      </c>
      <c r="N32" s="210">
        <v>0</v>
      </c>
      <c r="O32" s="210">
        <v>0</v>
      </c>
      <c r="P32" s="210">
        <v>0</v>
      </c>
      <c r="Q32" s="419"/>
      <c r="R32" s="420"/>
      <c r="S32" s="187"/>
      <c r="T32" s="12"/>
    </row>
    <row r="33" spans="1:20" s="142" customFormat="1" ht="23.25" customHeight="1" x14ac:dyDescent="0.3">
      <c r="A33" s="416"/>
      <c r="B33" s="422"/>
      <c r="C33" s="424"/>
      <c r="D33" s="422" t="s">
        <v>182</v>
      </c>
      <c r="E33" s="422" t="s">
        <v>182</v>
      </c>
      <c r="F33" s="209" t="s">
        <v>25</v>
      </c>
      <c r="G33" s="210">
        <f t="shared" si="5"/>
        <v>185722.8</v>
      </c>
      <c r="H33" s="210">
        <f t="shared" si="5"/>
        <v>0</v>
      </c>
      <c r="I33" s="210">
        <v>0</v>
      </c>
      <c r="J33" s="210">
        <v>0</v>
      </c>
      <c r="K33" s="210">
        <v>0</v>
      </c>
      <c r="L33" s="210">
        <v>0</v>
      </c>
      <c r="M33" s="210">
        <v>185722.8</v>
      </c>
      <c r="N33" s="210">
        <v>0</v>
      </c>
      <c r="O33" s="210">
        <v>0</v>
      </c>
      <c r="P33" s="210">
        <v>0</v>
      </c>
      <c r="Q33" s="419"/>
      <c r="R33" s="420"/>
      <c r="S33" s="187"/>
      <c r="T33" s="12"/>
    </row>
    <row r="34" spans="1:20" s="142" customFormat="1" ht="23.25" customHeight="1" x14ac:dyDescent="0.3">
      <c r="A34" s="416"/>
      <c r="B34" s="422"/>
      <c r="C34" s="424"/>
      <c r="D34" s="422" t="s">
        <v>182</v>
      </c>
      <c r="E34" s="422" t="s">
        <v>182</v>
      </c>
      <c r="F34" s="209" t="s">
        <v>26</v>
      </c>
      <c r="G34" s="210">
        <f t="shared" si="5"/>
        <v>185722.8</v>
      </c>
      <c r="H34" s="210">
        <f t="shared" si="5"/>
        <v>0</v>
      </c>
      <c r="I34" s="210">
        <v>0</v>
      </c>
      <c r="J34" s="210">
        <v>0</v>
      </c>
      <c r="K34" s="210">
        <v>0</v>
      </c>
      <c r="L34" s="210">
        <v>0</v>
      </c>
      <c r="M34" s="210">
        <v>185722.8</v>
      </c>
      <c r="N34" s="210">
        <v>0</v>
      </c>
      <c r="O34" s="210">
        <v>0</v>
      </c>
      <c r="P34" s="210">
        <v>0</v>
      </c>
      <c r="Q34" s="419"/>
      <c r="R34" s="420"/>
      <c r="S34" s="187"/>
      <c r="T34" s="12"/>
    </row>
    <row r="35" spans="1:20" s="142" customFormat="1" ht="23.25" customHeight="1" x14ac:dyDescent="0.3">
      <c r="A35" s="416"/>
      <c r="B35" s="422"/>
      <c r="C35" s="424"/>
      <c r="D35" s="422" t="s">
        <v>182</v>
      </c>
      <c r="E35" s="422" t="s">
        <v>182</v>
      </c>
      <c r="F35" s="209" t="s">
        <v>41</v>
      </c>
      <c r="G35" s="210">
        <f t="shared" si="5"/>
        <v>185722.8</v>
      </c>
      <c r="H35" s="210">
        <f t="shared" si="5"/>
        <v>0</v>
      </c>
      <c r="I35" s="210">
        <v>0</v>
      </c>
      <c r="J35" s="210">
        <v>0</v>
      </c>
      <c r="K35" s="210">
        <v>0</v>
      </c>
      <c r="L35" s="210">
        <v>0</v>
      </c>
      <c r="M35" s="210">
        <v>185722.8</v>
      </c>
      <c r="N35" s="210">
        <v>0</v>
      </c>
      <c r="O35" s="210">
        <v>0</v>
      </c>
      <c r="P35" s="210">
        <v>0</v>
      </c>
      <c r="Q35" s="419"/>
      <c r="R35" s="420"/>
      <c r="S35" s="187"/>
      <c r="T35" s="12"/>
    </row>
    <row r="36" spans="1:20" s="142" customFormat="1" ht="23.25" customHeight="1" x14ac:dyDescent="0.3">
      <c r="A36" s="416"/>
      <c r="B36" s="422"/>
      <c r="C36" s="424"/>
      <c r="D36" s="422" t="s">
        <v>182</v>
      </c>
      <c r="E36" s="422" t="s">
        <v>182</v>
      </c>
      <c r="F36" s="209" t="s">
        <v>28</v>
      </c>
      <c r="G36" s="210">
        <f t="shared" si="5"/>
        <v>185722.8</v>
      </c>
      <c r="H36" s="210">
        <f t="shared" si="5"/>
        <v>0</v>
      </c>
      <c r="I36" s="210">
        <v>0</v>
      </c>
      <c r="J36" s="210">
        <v>0</v>
      </c>
      <c r="K36" s="210">
        <v>0</v>
      </c>
      <c r="L36" s="210">
        <v>0</v>
      </c>
      <c r="M36" s="210">
        <v>185722.8</v>
      </c>
      <c r="N36" s="210">
        <v>0</v>
      </c>
      <c r="O36" s="210">
        <v>0</v>
      </c>
      <c r="P36" s="210">
        <v>0</v>
      </c>
      <c r="Q36" s="419"/>
      <c r="R36" s="420"/>
      <c r="S36" s="187"/>
      <c r="T36" s="12"/>
    </row>
    <row r="37" spans="1:20" s="142" customFormat="1" ht="23.25" customHeight="1" x14ac:dyDescent="0.3">
      <c r="A37" s="415" t="s">
        <v>258</v>
      </c>
      <c r="B37" s="417" t="s">
        <v>730</v>
      </c>
      <c r="C37" s="423" t="s">
        <v>759</v>
      </c>
      <c r="D37" s="421" t="s">
        <v>181</v>
      </c>
      <c r="E37" s="421" t="s">
        <v>194</v>
      </c>
      <c r="F37" s="209" t="s">
        <v>112</v>
      </c>
      <c r="G37" s="210">
        <f t="shared" si="5"/>
        <v>106879.5</v>
      </c>
      <c r="H37" s="210">
        <f t="shared" si="5"/>
        <v>0</v>
      </c>
      <c r="I37" s="210">
        <f t="shared" ref="I37" si="9">SUM(I38:I44)</f>
        <v>0</v>
      </c>
      <c r="J37" s="210">
        <v>0</v>
      </c>
      <c r="K37" s="210">
        <f t="shared" ref="K37" si="10">SUM(K38:K44)</f>
        <v>0</v>
      </c>
      <c r="L37" s="210">
        <v>0</v>
      </c>
      <c r="M37" s="210">
        <f t="shared" ref="M37" si="11">SUM(M38:M44)</f>
        <v>106879.5</v>
      </c>
      <c r="N37" s="210">
        <v>0</v>
      </c>
      <c r="O37" s="210">
        <f t="shared" ref="O37" si="12">SUM(O38:O44)</f>
        <v>0</v>
      </c>
      <c r="P37" s="210">
        <v>0</v>
      </c>
      <c r="Q37" s="417" t="s">
        <v>7</v>
      </c>
      <c r="R37" s="418"/>
      <c r="S37" s="187"/>
      <c r="T37" s="12"/>
    </row>
    <row r="38" spans="1:20" s="142" customFormat="1" ht="23.25" customHeight="1" x14ac:dyDescent="0.3">
      <c r="A38" s="416"/>
      <c r="B38" s="419"/>
      <c r="C38" s="424"/>
      <c r="D38" s="422"/>
      <c r="E38" s="422"/>
      <c r="F38" s="209" t="s">
        <v>22</v>
      </c>
      <c r="G38" s="210">
        <f t="shared" si="5"/>
        <v>15268.5</v>
      </c>
      <c r="H38" s="210">
        <f t="shared" si="5"/>
        <v>13026.5</v>
      </c>
      <c r="I38" s="210">
        <v>0</v>
      </c>
      <c r="J38" s="210">
        <v>0</v>
      </c>
      <c r="K38" s="210">
        <v>0</v>
      </c>
      <c r="L38" s="210">
        <v>0</v>
      </c>
      <c r="M38" s="210">
        <v>15268.5</v>
      </c>
      <c r="N38" s="210">
        <v>13026.5</v>
      </c>
      <c r="O38" s="210">
        <v>0</v>
      </c>
      <c r="P38" s="210">
        <v>0</v>
      </c>
      <c r="Q38" s="419"/>
      <c r="R38" s="420"/>
      <c r="S38" s="187"/>
      <c r="T38" s="12"/>
    </row>
    <row r="39" spans="1:20" s="142" customFormat="1" ht="23.25" customHeight="1" x14ac:dyDescent="0.3">
      <c r="A39" s="416"/>
      <c r="B39" s="419"/>
      <c r="C39" s="424"/>
      <c r="D39" s="422" t="s">
        <v>182</v>
      </c>
      <c r="E39" s="422" t="s">
        <v>182</v>
      </c>
      <c r="F39" s="209" t="s">
        <v>23</v>
      </c>
      <c r="G39" s="210">
        <f t="shared" si="5"/>
        <v>15268.5</v>
      </c>
      <c r="H39" s="210">
        <f t="shared" si="5"/>
        <v>13026.5</v>
      </c>
      <c r="I39" s="210">
        <v>0</v>
      </c>
      <c r="J39" s="210">
        <v>0</v>
      </c>
      <c r="K39" s="210">
        <v>0</v>
      </c>
      <c r="L39" s="210">
        <v>0</v>
      </c>
      <c r="M39" s="210">
        <v>15268.5</v>
      </c>
      <c r="N39" s="210">
        <v>13026.5</v>
      </c>
      <c r="O39" s="210">
        <v>0</v>
      </c>
      <c r="P39" s="210">
        <v>0</v>
      </c>
      <c r="Q39" s="419"/>
      <c r="R39" s="420"/>
      <c r="S39" s="187"/>
      <c r="T39" s="12"/>
    </row>
    <row r="40" spans="1:20" s="142" customFormat="1" ht="23.25" customHeight="1" x14ac:dyDescent="0.3">
      <c r="A40" s="416"/>
      <c r="B40" s="419"/>
      <c r="C40" s="424"/>
      <c r="D40" s="422" t="s">
        <v>182</v>
      </c>
      <c r="E40" s="422" t="s">
        <v>182</v>
      </c>
      <c r="F40" s="209" t="s">
        <v>24</v>
      </c>
      <c r="G40" s="210">
        <f t="shared" si="5"/>
        <v>15268.5</v>
      </c>
      <c r="H40" s="210">
        <f t="shared" si="5"/>
        <v>0</v>
      </c>
      <c r="I40" s="210">
        <v>0</v>
      </c>
      <c r="J40" s="210">
        <v>0</v>
      </c>
      <c r="K40" s="210">
        <v>0</v>
      </c>
      <c r="L40" s="210">
        <v>0</v>
      </c>
      <c r="M40" s="210">
        <v>15268.5</v>
      </c>
      <c r="N40" s="210">
        <v>0</v>
      </c>
      <c r="O40" s="210">
        <v>0</v>
      </c>
      <c r="P40" s="210">
        <v>0</v>
      </c>
      <c r="Q40" s="419"/>
      <c r="R40" s="420"/>
      <c r="S40" s="187"/>
      <c r="T40" s="12"/>
    </row>
    <row r="41" spans="1:20" s="142" customFormat="1" ht="23.25" customHeight="1" x14ac:dyDescent="0.3">
      <c r="A41" s="416"/>
      <c r="B41" s="419"/>
      <c r="C41" s="424"/>
      <c r="D41" s="422" t="s">
        <v>182</v>
      </c>
      <c r="E41" s="422" t="s">
        <v>182</v>
      </c>
      <c r="F41" s="209" t="s">
        <v>25</v>
      </c>
      <c r="G41" s="210">
        <f t="shared" si="5"/>
        <v>15268.5</v>
      </c>
      <c r="H41" s="210">
        <f t="shared" si="5"/>
        <v>0</v>
      </c>
      <c r="I41" s="210">
        <v>0</v>
      </c>
      <c r="J41" s="210">
        <v>0</v>
      </c>
      <c r="K41" s="210">
        <v>0</v>
      </c>
      <c r="L41" s="210">
        <v>0</v>
      </c>
      <c r="M41" s="210">
        <v>15268.5</v>
      </c>
      <c r="N41" s="210">
        <v>0</v>
      </c>
      <c r="O41" s="210">
        <v>0</v>
      </c>
      <c r="P41" s="210">
        <v>0</v>
      </c>
      <c r="Q41" s="419"/>
      <c r="R41" s="420"/>
      <c r="S41" s="187"/>
      <c r="T41" s="12"/>
    </row>
    <row r="42" spans="1:20" s="142" customFormat="1" ht="23.25" customHeight="1" x14ac:dyDescent="0.3">
      <c r="A42" s="416"/>
      <c r="B42" s="419"/>
      <c r="C42" s="424"/>
      <c r="D42" s="422" t="s">
        <v>182</v>
      </c>
      <c r="E42" s="422" t="s">
        <v>182</v>
      </c>
      <c r="F42" s="209" t="s">
        <v>26</v>
      </c>
      <c r="G42" s="210">
        <f t="shared" si="5"/>
        <v>15268.5</v>
      </c>
      <c r="H42" s="210">
        <f t="shared" si="5"/>
        <v>0</v>
      </c>
      <c r="I42" s="210">
        <v>0</v>
      </c>
      <c r="J42" s="210">
        <v>0</v>
      </c>
      <c r="K42" s="210">
        <v>0</v>
      </c>
      <c r="L42" s="210">
        <v>0</v>
      </c>
      <c r="M42" s="210">
        <v>15268.5</v>
      </c>
      <c r="N42" s="210">
        <v>0</v>
      </c>
      <c r="O42" s="210">
        <v>0</v>
      </c>
      <c r="P42" s="210">
        <v>0</v>
      </c>
      <c r="Q42" s="419"/>
      <c r="R42" s="420"/>
      <c r="S42" s="187"/>
      <c r="T42" s="12"/>
    </row>
    <row r="43" spans="1:20" s="142" customFormat="1" ht="23.25" customHeight="1" x14ac:dyDescent="0.3">
      <c r="A43" s="416"/>
      <c r="B43" s="422"/>
      <c r="C43" s="424"/>
      <c r="D43" s="422" t="s">
        <v>182</v>
      </c>
      <c r="E43" s="422" t="s">
        <v>182</v>
      </c>
      <c r="F43" s="209" t="s">
        <v>41</v>
      </c>
      <c r="G43" s="210">
        <f t="shared" si="5"/>
        <v>15268.5</v>
      </c>
      <c r="H43" s="210">
        <f t="shared" si="5"/>
        <v>0</v>
      </c>
      <c r="I43" s="210">
        <v>0</v>
      </c>
      <c r="J43" s="210">
        <v>0</v>
      </c>
      <c r="K43" s="210">
        <v>0</v>
      </c>
      <c r="L43" s="210">
        <v>0</v>
      </c>
      <c r="M43" s="210">
        <v>15268.5</v>
      </c>
      <c r="N43" s="210">
        <v>0</v>
      </c>
      <c r="O43" s="210">
        <v>0</v>
      </c>
      <c r="P43" s="210">
        <v>0</v>
      </c>
      <c r="Q43" s="419"/>
      <c r="R43" s="420"/>
      <c r="S43" s="187"/>
      <c r="T43" s="12"/>
    </row>
    <row r="44" spans="1:20" s="142" customFormat="1" ht="23.25" customHeight="1" x14ac:dyDescent="0.3">
      <c r="A44" s="416"/>
      <c r="B44" s="422"/>
      <c r="C44" s="424"/>
      <c r="D44" s="422" t="s">
        <v>182</v>
      </c>
      <c r="E44" s="422" t="s">
        <v>182</v>
      </c>
      <c r="F44" s="209" t="s">
        <v>28</v>
      </c>
      <c r="G44" s="210">
        <f t="shared" si="5"/>
        <v>15268.5</v>
      </c>
      <c r="H44" s="210">
        <f t="shared" si="5"/>
        <v>0</v>
      </c>
      <c r="I44" s="210">
        <v>0</v>
      </c>
      <c r="J44" s="210">
        <v>0</v>
      </c>
      <c r="K44" s="210">
        <v>0</v>
      </c>
      <c r="L44" s="210">
        <v>0</v>
      </c>
      <c r="M44" s="210">
        <v>15268.5</v>
      </c>
      <c r="N44" s="210">
        <v>0</v>
      </c>
      <c r="O44" s="210">
        <v>0</v>
      </c>
      <c r="P44" s="210">
        <v>0</v>
      </c>
      <c r="Q44" s="419"/>
      <c r="R44" s="420"/>
      <c r="S44" s="187"/>
      <c r="T44" s="12"/>
    </row>
    <row r="45" spans="1:20" x14ac:dyDescent="0.3">
      <c r="A45" s="428"/>
      <c r="B45" s="425" t="s">
        <v>189</v>
      </c>
      <c r="C45" s="427"/>
      <c r="D45" s="427"/>
      <c r="E45" s="427"/>
      <c r="F45" s="209" t="s">
        <v>112</v>
      </c>
      <c r="G45" s="210">
        <f t="shared" si="5"/>
        <v>29096515.199999999</v>
      </c>
      <c r="H45" s="210">
        <f t="shared" si="5"/>
        <v>12207701.9</v>
      </c>
      <c r="I45" s="210">
        <f>SUM(I46:I52)</f>
        <v>11964282.1</v>
      </c>
      <c r="J45" s="210">
        <f t="shared" ref="J45:P45" si="13">SUM(J46:J52)</f>
        <v>7965544.9000000004</v>
      </c>
      <c r="K45" s="210">
        <f t="shared" si="13"/>
        <v>0</v>
      </c>
      <c r="L45" s="210">
        <f t="shared" si="13"/>
        <v>0</v>
      </c>
      <c r="M45" s="210">
        <f t="shared" si="13"/>
        <v>13707441.1</v>
      </c>
      <c r="N45" s="210">
        <f t="shared" si="13"/>
        <v>3752901</v>
      </c>
      <c r="O45" s="210">
        <f t="shared" si="13"/>
        <v>3424792</v>
      </c>
      <c r="P45" s="210">
        <f t="shared" si="13"/>
        <v>489256</v>
      </c>
      <c r="Q45" s="425"/>
      <c r="R45" s="425"/>
      <c r="S45" s="187"/>
      <c r="T45" s="12"/>
    </row>
    <row r="46" spans="1:20" x14ac:dyDescent="0.3">
      <c r="A46" s="428"/>
      <c r="B46" s="425"/>
      <c r="C46" s="427"/>
      <c r="D46" s="427"/>
      <c r="E46" s="427"/>
      <c r="F46" s="209" t="s">
        <v>22</v>
      </c>
      <c r="G46" s="210">
        <f t="shared" si="5"/>
        <v>4217731.4000000004</v>
      </c>
      <c r="H46" s="210">
        <f t="shared" si="5"/>
        <v>4155621.6</v>
      </c>
      <c r="I46" s="210">
        <f t="shared" ref="I46:O52" si="14">I22+I30+I38</f>
        <v>1789915.1</v>
      </c>
      <c r="J46" s="210">
        <f t="shared" si="14"/>
        <v>1789915.1</v>
      </c>
      <c r="K46" s="210">
        <f t="shared" si="14"/>
        <v>0</v>
      </c>
      <c r="L46" s="210">
        <f t="shared" si="14"/>
        <v>0</v>
      </c>
      <c r="M46" s="210">
        <f t="shared" si="14"/>
        <v>1938560.3</v>
      </c>
      <c r="N46" s="210">
        <f t="shared" si="14"/>
        <v>1876450.5</v>
      </c>
      <c r="O46" s="210">
        <f t="shared" si="14"/>
        <v>489256</v>
      </c>
      <c r="P46" s="210">
        <f t="shared" ref="P46:P52" si="15">P22</f>
        <v>489256</v>
      </c>
      <c r="Q46" s="425"/>
      <c r="R46" s="425"/>
      <c r="S46" s="187"/>
      <c r="T46" s="12"/>
    </row>
    <row r="47" spans="1:20" x14ac:dyDescent="0.3">
      <c r="A47" s="428"/>
      <c r="B47" s="425"/>
      <c r="C47" s="427"/>
      <c r="D47" s="427"/>
      <c r="E47" s="427"/>
      <c r="F47" s="209" t="s">
        <v>23</v>
      </c>
      <c r="G47" s="210">
        <f t="shared" si="5"/>
        <v>4198532.8</v>
      </c>
      <c r="H47" s="210">
        <f t="shared" si="5"/>
        <v>3647167</v>
      </c>
      <c r="I47" s="210">
        <f t="shared" si="14"/>
        <v>1770716.5</v>
      </c>
      <c r="J47" s="210">
        <f t="shared" si="14"/>
        <v>1770716.5</v>
      </c>
      <c r="K47" s="210">
        <f t="shared" si="14"/>
        <v>0</v>
      </c>
      <c r="L47" s="210">
        <f t="shared" si="14"/>
        <v>0</v>
      </c>
      <c r="M47" s="210">
        <f t="shared" si="14"/>
        <v>1938560.3</v>
      </c>
      <c r="N47" s="210">
        <f t="shared" si="14"/>
        <v>1876450.5</v>
      </c>
      <c r="O47" s="210">
        <f t="shared" si="14"/>
        <v>489256</v>
      </c>
      <c r="P47" s="210">
        <f t="shared" si="15"/>
        <v>0</v>
      </c>
      <c r="Q47" s="425"/>
      <c r="R47" s="425"/>
      <c r="S47" s="187"/>
      <c r="T47" s="12"/>
    </row>
    <row r="48" spans="1:20" x14ac:dyDescent="0.3">
      <c r="A48" s="428"/>
      <c r="B48" s="425"/>
      <c r="C48" s="427"/>
      <c r="D48" s="427"/>
      <c r="E48" s="427"/>
      <c r="F48" s="209" t="s">
        <v>24</v>
      </c>
      <c r="G48" s="210">
        <f t="shared" si="5"/>
        <v>4226036.5999999996</v>
      </c>
      <c r="H48" s="210">
        <f t="shared" si="5"/>
        <v>1770716.5</v>
      </c>
      <c r="I48" s="210">
        <f t="shared" si="14"/>
        <v>1770716.5</v>
      </c>
      <c r="J48" s="210">
        <f t="shared" si="14"/>
        <v>1770716.5</v>
      </c>
      <c r="K48" s="210">
        <f t="shared" si="14"/>
        <v>0</v>
      </c>
      <c r="L48" s="210">
        <f t="shared" si="14"/>
        <v>0</v>
      </c>
      <c r="M48" s="210">
        <f t="shared" si="14"/>
        <v>1966064.1</v>
      </c>
      <c r="N48" s="210">
        <f t="shared" si="14"/>
        <v>0</v>
      </c>
      <c r="O48" s="210">
        <f t="shared" si="14"/>
        <v>489256</v>
      </c>
      <c r="P48" s="210">
        <f t="shared" si="15"/>
        <v>0</v>
      </c>
      <c r="Q48" s="425"/>
      <c r="R48" s="425"/>
      <c r="S48" s="187"/>
      <c r="T48" s="12"/>
    </row>
    <row r="49" spans="1:23" x14ac:dyDescent="0.3">
      <c r="A49" s="428"/>
      <c r="B49" s="425"/>
      <c r="C49" s="427"/>
      <c r="D49" s="427"/>
      <c r="E49" s="427"/>
      <c r="F49" s="209" t="s">
        <v>25</v>
      </c>
      <c r="G49" s="210">
        <f t="shared" si="5"/>
        <v>4113553.6</v>
      </c>
      <c r="H49" s="210">
        <f t="shared" si="5"/>
        <v>1317448.3999999999</v>
      </c>
      <c r="I49" s="210">
        <f t="shared" si="14"/>
        <v>1658233.5</v>
      </c>
      <c r="J49" s="210">
        <f t="shared" si="14"/>
        <v>1317448.3999999999</v>
      </c>
      <c r="K49" s="210">
        <f t="shared" si="14"/>
        <v>0</v>
      </c>
      <c r="L49" s="210">
        <f t="shared" si="14"/>
        <v>0</v>
      </c>
      <c r="M49" s="210">
        <f t="shared" si="14"/>
        <v>1966064.1</v>
      </c>
      <c r="N49" s="210">
        <f t="shared" si="14"/>
        <v>0</v>
      </c>
      <c r="O49" s="210">
        <f t="shared" si="14"/>
        <v>489256</v>
      </c>
      <c r="P49" s="210">
        <f t="shared" si="15"/>
        <v>0</v>
      </c>
      <c r="Q49" s="425"/>
      <c r="R49" s="425"/>
      <c r="S49" s="187"/>
      <c r="T49" s="12"/>
    </row>
    <row r="50" spans="1:23" x14ac:dyDescent="0.3">
      <c r="A50" s="428"/>
      <c r="B50" s="425"/>
      <c r="C50" s="427"/>
      <c r="D50" s="427"/>
      <c r="E50" s="427"/>
      <c r="F50" s="209" t="s">
        <v>26</v>
      </c>
      <c r="G50" s="210">
        <f t="shared" si="5"/>
        <v>4113553.6</v>
      </c>
      <c r="H50" s="210">
        <f t="shared" si="5"/>
        <v>1316748.3999999999</v>
      </c>
      <c r="I50" s="210">
        <f t="shared" si="14"/>
        <v>1658233.5</v>
      </c>
      <c r="J50" s="210">
        <f t="shared" si="14"/>
        <v>1316748.3999999999</v>
      </c>
      <c r="K50" s="210">
        <f t="shared" si="14"/>
        <v>0</v>
      </c>
      <c r="L50" s="210">
        <f t="shared" si="14"/>
        <v>0</v>
      </c>
      <c r="M50" s="210">
        <f t="shared" si="14"/>
        <v>1966064.1</v>
      </c>
      <c r="N50" s="210">
        <f t="shared" si="14"/>
        <v>0</v>
      </c>
      <c r="O50" s="210">
        <f t="shared" si="14"/>
        <v>489256</v>
      </c>
      <c r="P50" s="210">
        <f t="shared" si="15"/>
        <v>0</v>
      </c>
      <c r="Q50" s="425"/>
      <c r="R50" s="425"/>
      <c r="S50" s="187"/>
      <c r="T50" s="12"/>
    </row>
    <row r="51" spans="1:23" x14ac:dyDescent="0.3">
      <c r="A51" s="428"/>
      <c r="B51" s="425"/>
      <c r="C51" s="427"/>
      <c r="D51" s="427"/>
      <c r="E51" s="427"/>
      <c r="F51" s="209" t="s">
        <v>41</v>
      </c>
      <c r="G51" s="210">
        <f t="shared" si="5"/>
        <v>4113553.6</v>
      </c>
      <c r="H51" s="210">
        <f t="shared" si="5"/>
        <v>0</v>
      </c>
      <c r="I51" s="210">
        <f t="shared" si="14"/>
        <v>1658233.5</v>
      </c>
      <c r="J51" s="210">
        <f t="shared" si="14"/>
        <v>0</v>
      </c>
      <c r="K51" s="210">
        <f t="shared" si="14"/>
        <v>0</v>
      </c>
      <c r="L51" s="210">
        <f t="shared" si="14"/>
        <v>0</v>
      </c>
      <c r="M51" s="210">
        <f t="shared" si="14"/>
        <v>1966064.1</v>
      </c>
      <c r="N51" s="210">
        <f t="shared" si="14"/>
        <v>0</v>
      </c>
      <c r="O51" s="210">
        <f t="shared" si="14"/>
        <v>489256</v>
      </c>
      <c r="P51" s="210">
        <f t="shared" si="15"/>
        <v>0</v>
      </c>
      <c r="Q51" s="425"/>
      <c r="R51" s="425"/>
      <c r="S51" s="187"/>
      <c r="T51" s="12"/>
    </row>
    <row r="52" spans="1:23" x14ac:dyDescent="0.3">
      <c r="A52" s="428"/>
      <c r="B52" s="425"/>
      <c r="C52" s="427"/>
      <c r="D52" s="427"/>
      <c r="E52" s="427"/>
      <c r="F52" s="209" t="s">
        <v>28</v>
      </c>
      <c r="G52" s="210">
        <f t="shared" si="5"/>
        <v>4113553.6</v>
      </c>
      <c r="H52" s="210">
        <f t="shared" si="5"/>
        <v>0</v>
      </c>
      <c r="I52" s="210">
        <f t="shared" si="14"/>
        <v>1658233.5</v>
      </c>
      <c r="J52" s="210">
        <f t="shared" si="14"/>
        <v>0</v>
      </c>
      <c r="K52" s="210">
        <f t="shared" si="14"/>
        <v>0</v>
      </c>
      <c r="L52" s="210">
        <f t="shared" si="14"/>
        <v>0</v>
      </c>
      <c r="M52" s="210">
        <f t="shared" si="14"/>
        <v>1966064.1</v>
      </c>
      <c r="N52" s="210">
        <f t="shared" si="14"/>
        <v>0</v>
      </c>
      <c r="O52" s="210">
        <f t="shared" si="14"/>
        <v>489256</v>
      </c>
      <c r="P52" s="210">
        <f t="shared" si="15"/>
        <v>0</v>
      </c>
      <c r="Q52" s="425"/>
      <c r="R52" s="425"/>
      <c r="S52" s="187"/>
      <c r="T52" s="12"/>
    </row>
    <row r="53" spans="1:23" x14ac:dyDescent="0.3">
      <c r="A53" s="212" t="s">
        <v>85</v>
      </c>
      <c r="B53" s="429" t="s">
        <v>400</v>
      </c>
      <c r="C53" s="430"/>
      <c r="D53" s="430"/>
      <c r="E53" s="430"/>
      <c r="F53" s="430"/>
      <c r="G53" s="430"/>
      <c r="H53" s="430"/>
      <c r="I53" s="430"/>
      <c r="J53" s="430"/>
      <c r="K53" s="430"/>
      <c r="L53" s="430"/>
      <c r="M53" s="430"/>
      <c r="N53" s="430"/>
      <c r="O53" s="430"/>
      <c r="P53" s="431"/>
      <c r="Q53" s="432"/>
      <c r="R53" s="432"/>
      <c r="S53" s="187"/>
      <c r="T53" s="12"/>
    </row>
    <row r="54" spans="1:23" ht="15" customHeight="1" x14ac:dyDescent="0.3">
      <c r="A54" s="415" t="s">
        <v>190</v>
      </c>
      <c r="B54" s="421" t="s">
        <v>692</v>
      </c>
      <c r="C54" s="423" t="s">
        <v>750</v>
      </c>
      <c r="D54" s="421" t="s">
        <v>181</v>
      </c>
      <c r="E54" s="421" t="s">
        <v>192</v>
      </c>
      <c r="F54" s="209" t="s">
        <v>112</v>
      </c>
      <c r="G54" s="210">
        <f>I54+K54+M54+O54</f>
        <v>1259221.7000000002</v>
      </c>
      <c r="H54" s="210">
        <f t="shared" ref="H54:H61" si="16">J54+L54+N54+P54</f>
        <v>241494.3</v>
      </c>
      <c r="I54" s="210">
        <f>SUM(I55:I61)</f>
        <v>135689.60000000001</v>
      </c>
      <c r="J54" s="210">
        <f t="shared" ref="J54:P54" si="17">SUM(J55:J61)</f>
        <v>58386.900000000009</v>
      </c>
      <c r="K54" s="210">
        <f t="shared" si="17"/>
        <v>0</v>
      </c>
      <c r="L54" s="210">
        <f t="shared" si="17"/>
        <v>0</v>
      </c>
      <c r="M54" s="210">
        <f t="shared" si="17"/>
        <v>170672.5</v>
      </c>
      <c r="N54" s="210">
        <f t="shared" si="17"/>
        <v>46984.6</v>
      </c>
      <c r="O54" s="210">
        <f t="shared" si="17"/>
        <v>952859.60000000009</v>
      </c>
      <c r="P54" s="210">
        <f t="shared" si="17"/>
        <v>136122.79999999999</v>
      </c>
      <c r="Q54" s="417" t="s">
        <v>7</v>
      </c>
      <c r="R54" s="418"/>
      <c r="S54" s="187"/>
      <c r="T54" s="12"/>
    </row>
    <row r="55" spans="1:23" x14ac:dyDescent="0.3">
      <c r="A55" s="416"/>
      <c r="B55" s="422"/>
      <c r="C55" s="424"/>
      <c r="D55" s="422"/>
      <c r="E55" s="422"/>
      <c r="F55" s="209" t="s">
        <v>22</v>
      </c>
      <c r="G55" s="210">
        <f t="shared" ref="G55:G61" si="18">I55+K55+M55+O55</f>
        <v>192689.4</v>
      </c>
      <c r="H55" s="210">
        <f t="shared" si="16"/>
        <v>186210.5</v>
      </c>
      <c r="I55" s="210">
        <v>26544.9</v>
      </c>
      <c r="J55" s="210">
        <v>26544.9</v>
      </c>
      <c r="K55" s="210">
        <v>0</v>
      </c>
      <c r="L55" s="210">
        <v>0</v>
      </c>
      <c r="M55" s="210">
        <v>30021.7</v>
      </c>
      <c r="N55" s="210">
        <v>23542.799999999999</v>
      </c>
      <c r="O55" s="210">
        <v>136122.79999999999</v>
      </c>
      <c r="P55" s="210">
        <v>136122.79999999999</v>
      </c>
      <c r="Q55" s="419"/>
      <c r="R55" s="420"/>
      <c r="S55" s="187"/>
      <c r="T55" s="12"/>
    </row>
    <row r="56" spans="1:23" x14ac:dyDescent="0.3">
      <c r="A56" s="416"/>
      <c r="B56" s="422"/>
      <c r="C56" s="424"/>
      <c r="D56" s="422" t="s">
        <v>182</v>
      </c>
      <c r="E56" s="422" t="s">
        <v>182</v>
      </c>
      <c r="F56" s="209" t="s">
        <v>23</v>
      </c>
      <c r="G56" s="210">
        <f t="shared" si="18"/>
        <v>177951.3</v>
      </c>
      <c r="H56" s="210">
        <f t="shared" si="16"/>
        <v>41828.5</v>
      </c>
      <c r="I56" s="210">
        <v>18386.7</v>
      </c>
      <c r="J56" s="210">
        <v>18386.7</v>
      </c>
      <c r="K56" s="210">
        <v>0</v>
      </c>
      <c r="L56" s="210">
        <v>0</v>
      </c>
      <c r="M56" s="210">
        <v>23441.8</v>
      </c>
      <c r="N56" s="210">
        <v>23441.8</v>
      </c>
      <c r="O56" s="210">
        <v>136122.79999999999</v>
      </c>
      <c r="P56" s="210">
        <v>0</v>
      </c>
      <c r="Q56" s="419"/>
      <c r="R56" s="420"/>
      <c r="S56" s="187"/>
      <c r="T56" s="12"/>
    </row>
    <row r="57" spans="1:23" x14ac:dyDescent="0.3">
      <c r="A57" s="416"/>
      <c r="B57" s="422"/>
      <c r="C57" s="424"/>
      <c r="D57" s="422" t="s">
        <v>182</v>
      </c>
      <c r="E57" s="422" t="s">
        <v>182</v>
      </c>
      <c r="F57" s="209" t="s">
        <v>24</v>
      </c>
      <c r="G57" s="210">
        <f t="shared" si="18"/>
        <v>177716.19999999998</v>
      </c>
      <c r="H57" s="210">
        <f t="shared" si="16"/>
        <v>13455.3</v>
      </c>
      <c r="I57" s="210">
        <v>18151.599999999999</v>
      </c>
      <c r="J57" s="210">
        <v>13455.3</v>
      </c>
      <c r="K57" s="210">
        <v>0</v>
      </c>
      <c r="L57" s="210">
        <v>0</v>
      </c>
      <c r="M57" s="210">
        <v>23441.8</v>
      </c>
      <c r="N57" s="210">
        <v>0</v>
      </c>
      <c r="O57" s="210">
        <v>136122.79999999999</v>
      </c>
      <c r="P57" s="210">
        <v>0</v>
      </c>
      <c r="Q57" s="419"/>
      <c r="R57" s="420"/>
      <c r="S57" s="187"/>
      <c r="T57" s="12"/>
    </row>
    <row r="58" spans="1:23" ht="15" customHeight="1" x14ac:dyDescent="0.3">
      <c r="A58" s="416"/>
      <c r="B58" s="422"/>
      <c r="C58" s="424"/>
      <c r="D58" s="422" t="s">
        <v>182</v>
      </c>
      <c r="E58" s="422" t="s">
        <v>182</v>
      </c>
      <c r="F58" s="209" t="s">
        <v>25</v>
      </c>
      <c r="G58" s="210">
        <f t="shared" si="18"/>
        <v>177716.19999999998</v>
      </c>
      <c r="H58" s="210">
        <f t="shared" si="16"/>
        <v>0</v>
      </c>
      <c r="I58" s="210">
        <v>18151.599999999999</v>
      </c>
      <c r="J58" s="210">
        <v>0</v>
      </c>
      <c r="K58" s="210">
        <v>0</v>
      </c>
      <c r="L58" s="210">
        <v>0</v>
      </c>
      <c r="M58" s="210">
        <v>23441.8</v>
      </c>
      <c r="N58" s="210">
        <v>0</v>
      </c>
      <c r="O58" s="210">
        <v>136122.79999999999</v>
      </c>
      <c r="P58" s="210">
        <v>0</v>
      </c>
      <c r="Q58" s="419"/>
      <c r="R58" s="420"/>
      <c r="S58" s="187"/>
      <c r="T58" s="12"/>
    </row>
    <row r="59" spans="1:23" x14ac:dyDescent="0.3">
      <c r="A59" s="416"/>
      <c r="B59" s="422"/>
      <c r="C59" s="424"/>
      <c r="D59" s="422" t="s">
        <v>182</v>
      </c>
      <c r="E59" s="422" t="s">
        <v>182</v>
      </c>
      <c r="F59" s="209" t="s">
        <v>26</v>
      </c>
      <c r="G59" s="210">
        <f t="shared" si="18"/>
        <v>177716.19999999998</v>
      </c>
      <c r="H59" s="210">
        <f t="shared" si="16"/>
        <v>0</v>
      </c>
      <c r="I59" s="210">
        <v>18151.599999999999</v>
      </c>
      <c r="J59" s="210">
        <v>0</v>
      </c>
      <c r="K59" s="210">
        <v>0</v>
      </c>
      <c r="L59" s="210">
        <v>0</v>
      </c>
      <c r="M59" s="210">
        <v>23441.8</v>
      </c>
      <c r="N59" s="210">
        <v>0</v>
      </c>
      <c r="O59" s="210">
        <v>136122.79999999999</v>
      </c>
      <c r="P59" s="210">
        <v>0</v>
      </c>
      <c r="Q59" s="419"/>
      <c r="R59" s="420"/>
      <c r="S59" s="187"/>
      <c r="T59" s="12"/>
    </row>
    <row r="60" spans="1:23" x14ac:dyDescent="0.3">
      <c r="A60" s="416"/>
      <c r="B60" s="422"/>
      <c r="C60" s="424"/>
      <c r="D60" s="422" t="s">
        <v>182</v>
      </c>
      <c r="E60" s="422" t="s">
        <v>182</v>
      </c>
      <c r="F60" s="209" t="s">
        <v>41</v>
      </c>
      <c r="G60" s="210">
        <f t="shared" si="18"/>
        <v>177716.19999999998</v>
      </c>
      <c r="H60" s="210">
        <f t="shared" si="16"/>
        <v>0</v>
      </c>
      <c r="I60" s="210">
        <v>18151.599999999999</v>
      </c>
      <c r="J60" s="210">
        <v>0</v>
      </c>
      <c r="K60" s="210">
        <v>0</v>
      </c>
      <c r="L60" s="210">
        <v>0</v>
      </c>
      <c r="M60" s="210">
        <v>23441.8</v>
      </c>
      <c r="N60" s="210">
        <v>0</v>
      </c>
      <c r="O60" s="210">
        <v>136122.79999999999</v>
      </c>
      <c r="P60" s="210">
        <v>0</v>
      </c>
      <c r="Q60" s="419"/>
      <c r="R60" s="420"/>
      <c r="S60" s="187"/>
      <c r="T60" s="12"/>
    </row>
    <row r="61" spans="1:23" x14ac:dyDescent="0.3">
      <c r="A61" s="416"/>
      <c r="B61" s="422"/>
      <c r="C61" s="424"/>
      <c r="D61" s="422" t="s">
        <v>182</v>
      </c>
      <c r="E61" s="422" t="s">
        <v>182</v>
      </c>
      <c r="F61" s="209" t="s">
        <v>28</v>
      </c>
      <c r="G61" s="210">
        <f t="shared" si="18"/>
        <v>177716.19999999998</v>
      </c>
      <c r="H61" s="210">
        <f t="shared" si="16"/>
        <v>0</v>
      </c>
      <c r="I61" s="210">
        <v>18151.599999999999</v>
      </c>
      <c r="J61" s="210">
        <v>0</v>
      </c>
      <c r="K61" s="210">
        <v>0</v>
      </c>
      <c r="L61" s="210">
        <v>0</v>
      </c>
      <c r="M61" s="210">
        <v>23441.8</v>
      </c>
      <c r="N61" s="210">
        <v>0</v>
      </c>
      <c r="O61" s="210">
        <v>136122.79999999999</v>
      </c>
      <c r="P61" s="210">
        <v>0</v>
      </c>
      <c r="Q61" s="419"/>
      <c r="R61" s="420"/>
      <c r="S61" s="187"/>
      <c r="T61" s="12"/>
    </row>
    <row r="62" spans="1:23" ht="15" customHeight="1" x14ac:dyDescent="0.3">
      <c r="A62" s="426"/>
      <c r="B62" s="425" t="s">
        <v>195</v>
      </c>
      <c r="C62" s="427"/>
      <c r="D62" s="427"/>
      <c r="E62" s="427"/>
      <c r="F62" s="209" t="s">
        <v>112</v>
      </c>
      <c r="G62" s="210">
        <f>I62+K62+M62+O62</f>
        <v>1259221.7000000002</v>
      </c>
      <c r="H62" s="210">
        <f>J62+L62+N62+P62</f>
        <v>241494.3</v>
      </c>
      <c r="I62" s="210">
        <f>SUM(I63:I69)</f>
        <v>135689.60000000001</v>
      </c>
      <c r="J62" s="210">
        <f>SUM(J63:J69)</f>
        <v>58386.900000000009</v>
      </c>
      <c r="K62" s="210">
        <f t="shared" ref="K62:P62" si="19">SUM(K63:K69)</f>
        <v>0</v>
      </c>
      <c r="L62" s="210">
        <f t="shared" si="19"/>
        <v>0</v>
      </c>
      <c r="M62" s="210">
        <f t="shared" si="19"/>
        <v>170672.5</v>
      </c>
      <c r="N62" s="210">
        <f t="shared" si="19"/>
        <v>46984.6</v>
      </c>
      <c r="O62" s="210">
        <f>SUM(O63:O69)</f>
        <v>952859.60000000009</v>
      </c>
      <c r="P62" s="210">
        <f t="shared" si="19"/>
        <v>136122.79999999999</v>
      </c>
      <c r="Q62" s="425"/>
      <c r="R62" s="425"/>
      <c r="S62" s="187"/>
      <c r="T62" s="12"/>
      <c r="V62" s="12"/>
      <c r="W62" s="12"/>
    </row>
    <row r="63" spans="1:23" x14ac:dyDescent="0.3">
      <c r="A63" s="426"/>
      <c r="B63" s="425"/>
      <c r="C63" s="427"/>
      <c r="D63" s="427"/>
      <c r="E63" s="427"/>
      <c r="F63" s="209" t="s">
        <v>22</v>
      </c>
      <c r="G63" s="210">
        <f>I63+K63+M63+O63</f>
        <v>192689.4</v>
      </c>
      <c r="H63" s="210">
        <f t="shared" ref="H63:H77" si="20">J63+L63+N63+P63</f>
        <v>186210.5</v>
      </c>
      <c r="I63" s="210">
        <f>I55</f>
        <v>26544.9</v>
      </c>
      <c r="J63" s="210">
        <f>J55</f>
        <v>26544.9</v>
      </c>
      <c r="K63" s="210">
        <f t="shared" ref="K63:M69" si="21">K55</f>
        <v>0</v>
      </c>
      <c r="L63" s="210">
        <f t="shared" si="21"/>
        <v>0</v>
      </c>
      <c r="M63" s="210">
        <f t="shared" si="21"/>
        <v>30021.7</v>
      </c>
      <c r="N63" s="210">
        <f t="shared" ref="N63:N69" si="22">N55</f>
        <v>23542.799999999999</v>
      </c>
      <c r="O63" s="210">
        <f t="shared" ref="O63:O69" si="23">O55</f>
        <v>136122.79999999999</v>
      </c>
      <c r="P63" s="210">
        <f t="shared" ref="P63:P69" si="24">P55</f>
        <v>136122.79999999999</v>
      </c>
      <c r="Q63" s="425"/>
      <c r="R63" s="425"/>
      <c r="S63" s="187"/>
      <c r="T63" s="12"/>
    </row>
    <row r="64" spans="1:23" x14ac:dyDescent="0.3">
      <c r="A64" s="426"/>
      <c r="B64" s="425"/>
      <c r="C64" s="427"/>
      <c r="D64" s="427"/>
      <c r="E64" s="427"/>
      <c r="F64" s="209" t="s">
        <v>23</v>
      </c>
      <c r="G64" s="210">
        <f t="shared" ref="G64:G77" si="25">I64+K64+M64+O64</f>
        <v>177951.3</v>
      </c>
      <c r="H64" s="210">
        <f t="shared" si="20"/>
        <v>41828.5</v>
      </c>
      <c r="I64" s="210">
        <f t="shared" ref="I64:I69" si="26">I56</f>
        <v>18386.7</v>
      </c>
      <c r="J64" s="210">
        <f t="shared" ref="J64:J69" si="27">J56</f>
        <v>18386.7</v>
      </c>
      <c r="K64" s="210">
        <f t="shared" si="21"/>
        <v>0</v>
      </c>
      <c r="L64" s="210">
        <f t="shared" si="21"/>
        <v>0</v>
      </c>
      <c r="M64" s="210">
        <f>M56</f>
        <v>23441.8</v>
      </c>
      <c r="N64" s="210">
        <f t="shared" si="22"/>
        <v>23441.8</v>
      </c>
      <c r="O64" s="210">
        <f t="shared" si="23"/>
        <v>136122.79999999999</v>
      </c>
      <c r="P64" s="210">
        <f t="shared" si="24"/>
        <v>0</v>
      </c>
      <c r="Q64" s="425"/>
      <c r="R64" s="425"/>
      <c r="S64" s="187"/>
      <c r="T64" s="12"/>
    </row>
    <row r="65" spans="1:23" x14ac:dyDescent="0.3">
      <c r="A65" s="426"/>
      <c r="B65" s="425"/>
      <c r="C65" s="427"/>
      <c r="D65" s="427"/>
      <c r="E65" s="427"/>
      <c r="F65" s="209" t="s">
        <v>24</v>
      </c>
      <c r="G65" s="210">
        <f t="shared" si="25"/>
        <v>177716.19999999998</v>
      </c>
      <c r="H65" s="210">
        <f t="shared" si="20"/>
        <v>13455.3</v>
      </c>
      <c r="I65" s="210">
        <f t="shared" si="26"/>
        <v>18151.599999999999</v>
      </c>
      <c r="J65" s="210">
        <f t="shared" si="27"/>
        <v>13455.3</v>
      </c>
      <c r="K65" s="210">
        <f t="shared" si="21"/>
        <v>0</v>
      </c>
      <c r="L65" s="210">
        <f t="shared" si="21"/>
        <v>0</v>
      </c>
      <c r="M65" s="210">
        <f t="shared" si="21"/>
        <v>23441.8</v>
      </c>
      <c r="N65" s="210">
        <f t="shared" si="22"/>
        <v>0</v>
      </c>
      <c r="O65" s="210">
        <f t="shared" si="23"/>
        <v>136122.79999999999</v>
      </c>
      <c r="P65" s="210">
        <f t="shared" si="24"/>
        <v>0</v>
      </c>
      <c r="Q65" s="425"/>
      <c r="R65" s="425"/>
      <c r="S65" s="187"/>
      <c r="T65" s="12"/>
    </row>
    <row r="66" spans="1:23" x14ac:dyDescent="0.3">
      <c r="A66" s="426"/>
      <c r="B66" s="425"/>
      <c r="C66" s="427"/>
      <c r="D66" s="427"/>
      <c r="E66" s="427"/>
      <c r="F66" s="209" t="s">
        <v>25</v>
      </c>
      <c r="G66" s="210">
        <f t="shared" si="25"/>
        <v>177716.19999999998</v>
      </c>
      <c r="H66" s="210">
        <f t="shared" si="20"/>
        <v>0</v>
      </c>
      <c r="I66" s="210">
        <f t="shared" si="26"/>
        <v>18151.599999999999</v>
      </c>
      <c r="J66" s="210">
        <f t="shared" si="27"/>
        <v>0</v>
      </c>
      <c r="K66" s="210">
        <f t="shared" si="21"/>
        <v>0</v>
      </c>
      <c r="L66" s="210">
        <f t="shared" si="21"/>
        <v>0</v>
      </c>
      <c r="M66" s="210">
        <f t="shared" si="21"/>
        <v>23441.8</v>
      </c>
      <c r="N66" s="210">
        <f t="shared" si="22"/>
        <v>0</v>
      </c>
      <c r="O66" s="210">
        <f t="shared" si="23"/>
        <v>136122.79999999999</v>
      </c>
      <c r="P66" s="210">
        <f t="shared" si="24"/>
        <v>0</v>
      </c>
      <c r="Q66" s="425"/>
      <c r="R66" s="425"/>
      <c r="S66" s="187"/>
      <c r="T66" s="12"/>
    </row>
    <row r="67" spans="1:23" x14ac:dyDescent="0.3">
      <c r="A67" s="426"/>
      <c r="B67" s="425"/>
      <c r="C67" s="427"/>
      <c r="D67" s="427"/>
      <c r="E67" s="427"/>
      <c r="F67" s="209" t="s">
        <v>26</v>
      </c>
      <c r="G67" s="210">
        <f t="shared" si="25"/>
        <v>177716.19999999998</v>
      </c>
      <c r="H67" s="210">
        <f t="shared" si="20"/>
        <v>0</v>
      </c>
      <c r="I67" s="210">
        <f t="shared" si="26"/>
        <v>18151.599999999999</v>
      </c>
      <c r="J67" s="210">
        <f t="shared" si="27"/>
        <v>0</v>
      </c>
      <c r="K67" s="210">
        <f t="shared" si="21"/>
        <v>0</v>
      </c>
      <c r="L67" s="210">
        <f t="shared" si="21"/>
        <v>0</v>
      </c>
      <c r="M67" s="210">
        <f t="shared" si="21"/>
        <v>23441.8</v>
      </c>
      <c r="N67" s="210">
        <f t="shared" si="22"/>
        <v>0</v>
      </c>
      <c r="O67" s="210">
        <f t="shared" si="23"/>
        <v>136122.79999999999</v>
      </c>
      <c r="P67" s="210">
        <f t="shared" si="24"/>
        <v>0</v>
      </c>
      <c r="Q67" s="425"/>
      <c r="R67" s="425"/>
      <c r="S67" s="187"/>
      <c r="T67" s="12"/>
    </row>
    <row r="68" spans="1:23" ht="15" customHeight="1" x14ac:dyDescent="0.3">
      <c r="A68" s="426"/>
      <c r="B68" s="425"/>
      <c r="C68" s="427"/>
      <c r="D68" s="427"/>
      <c r="E68" s="427"/>
      <c r="F68" s="209" t="s">
        <v>41</v>
      </c>
      <c r="G68" s="210">
        <f t="shared" si="25"/>
        <v>177716.19999999998</v>
      </c>
      <c r="H68" s="210">
        <f t="shared" si="20"/>
        <v>0</v>
      </c>
      <c r="I68" s="210">
        <f t="shared" si="26"/>
        <v>18151.599999999999</v>
      </c>
      <c r="J68" s="210">
        <f t="shared" si="27"/>
        <v>0</v>
      </c>
      <c r="K68" s="210">
        <f t="shared" si="21"/>
        <v>0</v>
      </c>
      <c r="L68" s="210">
        <f t="shared" si="21"/>
        <v>0</v>
      </c>
      <c r="M68" s="210">
        <f t="shared" si="21"/>
        <v>23441.8</v>
      </c>
      <c r="N68" s="210">
        <f t="shared" si="22"/>
        <v>0</v>
      </c>
      <c r="O68" s="210">
        <f t="shared" si="23"/>
        <v>136122.79999999999</v>
      </c>
      <c r="P68" s="210">
        <f t="shared" si="24"/>
        <v>0</v>
      </c>
      <c r="Q68" s="425"/>
      <c r="R68" s="425"/>
      <c r="S68" s="187"/>
      <c r="T68" s="12"/>
    </row>
    <row r="69" spans="1:23" x14ac:dyDescent="0.3">
      <c r="A69" s="426"/>
      <c r="B69" s="425"/>
      <c r="C69" s="427"/>
      <c r="D69" s="427"/>
      <c r="E69" s="427"/>
      <c r="F69" s="209" t="s">
        <v>28</v>
      </c>
      <c r="G69" s="210">
        <f t="shared" si="25"/>
        <v>177716.19999999998</v>
      </c>
      <c r="H69" s="210">
        <f t="shared" si="20"/>
        <v>0</v>
      </c>
      <c r="I69" s="210">
        <f t="shared" si="26"/>
        <v>18151.599999999999</v>
      </c>
      <c r="J69" s="210">
        <f t="shared" si="27"/>
        <v>0</v>
      </c>
      <c r="K69" s="210">
        <f t="shared" si="21"/>
        <v>0</v>
      </c>
      <c r="L69" s="210">
        <f t="shared" si="21"/>
        <v>0</v>
      </c>
      <c r="M69" s="210">
        <f t="shared" si="21"/>
        <v>23441.8</v>
      </c>
      <c r="N69" s="210">
        <f t="shared" si="22"/>
        <v>0</v>
      </c>
      <c r="O69" s="210">
        <f t="shared" si="23"/>
        <v>136122.79999999999</v>
      </c>
      <c r="P69" s="210">
        <f t="shared" si="24"/>
        <v>0</v>
      </c>
      <c r="Q69" s="425"/>
      <c r="R69" s="425"/>
      <c r="S69" s="187"/>
      <c r="T69" s="12"/>
    </row>
    <row r="70" spans="1:23" x14ac:dyDescent="0.3">
      <c r="A70" s="426"/>
      <c r="B70" s="425" t="s">
        <v>196</v>
      </c>
      <c r="C70" s="427"/>
      <c r="D70" s="427"/>
      <c r="E70" s="427"/>
      <c r="F70" s="209" t="s">
        <v>112</v>
      </c>
      <c r="G70" s="210">
        <f>I70+K70+M70+O70</f>
        <v>30355736.899999999</v>
      </c>
      <c r="H70" s="210">
        <f>J70+L70+N70+P70</f>
        <v>12449196.200000001</v>
      </c>
      <c r="I70" s="210">
        <f t="shared" ref="I70:P70" si="28">SUM(I71:I77)</f>
        <v>12099971.699999999</v>
      </c>
      <c r="J70" s="210">
        <f t="shared" si="28"/>
        <v>8023931.8000000007</v>
      </c>
      <c r="K70" s="210">
        <f t="shared" si="28"/>
        <v>0</v>
      </c>
      <c r="L70" s="210">
        <f t="shared" si="28"/>
        <v>0</v>
      </c>
      <c r="M70" s="210">
        <f t="shared" si="28"/>
        <v>13878113.600000001</v>
      </c>
      <c r="N70" s="210">
        <f t="shared" si="28"/>
        <v>3799885.6</v>
      </c>
      <c r="O70" s="210">
        <f t="shared" si="28"/>
        <v>4377651.5999999996</v>
      </c>
      <c r="P70" s="210">
        <f t="shared" si="28"/>
        <v>625378.80000000005</v>
      </c>
      <c r="Q70" s="425"/>
      <c r="R70" s="425"/>
      <c r="S70" s="187"/>
      <c r="T70" s="12"/>
    </row>
    <row r="71" spans="1:23" x14ac:dyDescent="0.3">
      <c r="A71" s="426"/>
      <c r="B71" s="425"/>
      <c r="C71" s="427"/>
      <c r="D71" s="427"/>
      <c r="E71" s="427"/>
      <c r="F71" s="209" t="s">
        <v>22</v>
      </c>
      <c r="G71" s="210">
        <f t="shared" si="25"/>
        <v>4410420.8</v>
      </c>
      <c r="H71" s="210">
        <f t="shared" si="20"/>
        <v>4341832.0999999996</v>
      </c>
      <c r="I71" s="210">
        <f>I13</f>
        <v>1816460</v>
      </c>
      <c r="J71" s="210">
        <f t="shared" ref="J71:P71" si="29">J13</f>
        <v>1816460</v>
      </c>
      <c r="K71" s="210">
        <f t="shared" si="29"/>
        <v>0</v>
      </c>
      <c r="L71" s="210">
        <f t="shared" si="29"/>
        <v>0</v>
      </c>
      <c r="M71" s="210">
        <f t="shared" si="29"/>
        <v>1968582</v>
      </c>
      <c r="N71" s="210">
        <f t="shared" si="29"/>
        <v>1899993.3</v>
      </c>
      <c r="O71" s="210">
        <f t="shared" si="29"/>
        <v>625378.80000000005</v>
      </c>
      <c r="P71" s="210">
        <f t="shared" si="29"/>
        <v>625378.80000000005</v>
      </c>
      <c r="Q71" s="425"/>
      <c r="R71" s="425"/>
      <c r="S71" s="187"/>
      <c r="T71" s="12"/>
    </row>
    <row r="72" spans="1:23" x14ac:dyDescent="0.3">
      <c r="A72" s="426"/>
      <c r="B72" s="425"/>
      <c r="C72" s="427"/>
      <c r="D72" s="427"/>
      <c r="E72" s="427"/>
      <c r="F72" s="209" t="s">
        <v>23</v>
      </c>
      <c r="G72" s="210">
        <f t="shared" si="25"/>
        <v>4376484.0999999996</v>
      </c>
      <c r="H72" s="210">
        <f t="shared" si="20"/>
        <v>3688995.5</v>
      </c>
      <c r="I72" s="210">
        <f t="shared" ref="I72:P77" si="30">I14</f>
        <v>1789103.2</v>
      </c>
      <c r="J72" s="210">
        <f t="shared" si="30"/>
        <v>1789103.2</v>
      </c>
      <c r="K72" s="210">
        <f t="shared" si="30"/>
        <v>0</v>
      </c>
      <c r="L72" s="210">
        <f t="shared" si="30"/>
        <v>0</v>
      </c>
      <c r="M72" s="210">
        <f t="shared" si="30"/>
        <v>1962002.1</v>
      </c>
      <c r="N72" s="210">
        <f t="shared" si="30"/>
        <v>1899892.3</v>
      </c>
      <c r="O72" s="210">
        <f t="shared" si="30"/>
        <v>625378.80000000005</v>
      </c>
      <c r="P72" s="210">
        <f t="shared" si="30"/>
        <v>0</v>
      </c>
      <c r="Q72" s="425"/>
      <c r="R72" s="425"/>
      <c r="S72" s="187"/>
      <c r="T72" s="12"/>
    </row>
    <row r="73" spans="1:23" ht="15.75" customHeight="1" x14ac:dyDescent="0.3">
      <c r="A73" s="426"/>
      <c r="B73" s="425"/>
      <c r="C73" s="427"/>
      <c r="D73" s="427"/>
      <c r="E73" s="427"/>
      <c r="F73" s="209" t="s">
        <v>24</v>
      </c>
      <c r="G73" s="210">
        <f t="shared" si="25"/>
        <v>4403752.8</v>
      </c>
      <c r="H73" s="210">
        <f t="shared" si="20"/>
        <v>1784171.8</v>
      </c>
      <c r="I73" s="210">
        <f t="shared" si="30"/>
        <v>1788868.1</v>
      </c>
      <c r="J73" s="210">
        <f t="shared" si="30"/>
        <v>1784171.8</v>
      </c>
      <c r="K73" s="210">
        <f t="shared" si="30"/>
        <v>0</v>
      </c>
      <c r="L73" s="210">
        <f t="shared" si="30"/>
        <v>0</v>
      </c>
      <c r="M73" s="210">
        <f t="shared" si="30"/>
        <v>1989505.9000000001</v>
      </c>
      <c r="N73" s="210">
        <f t="shared" si="30"/>
        <v>0</v>
      </c>
      <c r="O73" s="210">
        <f t="shared" si="30"/>
        <v>625378.80000000005</v>
      </c>
      <c r="P73" s="210">
        <f t="shared" si="30"/>
        <v>0</v>
      </c>
      <c r="Q73" s="425"/>
      <c r="R73" s="425"/>
      <c r="S73" s="187"/>
      <c r="T73" s="12"/>
    </row>
    <row r="74" spans="1:23" x14ac:dyDescent="0.3">
      <c r="A74" s="426"/>
      <c r="B74" s="425"/>
      <c r="C74" s="427"/>
      <c r="D74" s="427"/>
      <c r="E74" s="427"/>
      <c r="F74" s="209" t="s">
        <v>25</v>
      </c>
      <c r="G74" s="210">
        <f>I74+K74+M74+O74</f>
        <v>4291269.8</v>
      </c>
      <c r="H74" s="210">
        <f t="shared" si="20"/>
        <v>1317448.3999999999</v>
      </c>
      <c r="I74" s="210">
        <f t="shared" si="30"/>
        <v>1676385.1</v>
      </c>
      <c r="J74" s="210">
        <f t="shared" si="30"/>
        <v>1317448.3999999999</v>
      </c>
      <c r="K74" s="210">
        <f t="shared" si="30"/>
        <v>0</v>
      </c>
      <c r="L74" s="210">
        <f t="shared" si="30"/>
        <v>0</v>
      </c>
      <c r="M74" s="210">
        <f t="shared" si="30"/>
        <v>1989505.9000000001</v>
      </c>
      <c r="N74" s="210">
        <f t="shared" si="30"/>
        <v>0</v>
      </c>
      <c r="O74" s="210">
        <f t="shared" si="30"/>
        <v>625378.80000000005</v>
      </c>
      <c r="P74" s="210">
        <f t="shared" si="30"/>
        <v>0</v>
      </c>
      <c r="Q74" s="425"/>
      <c r="R74" s="425"/>
      <c r="S74" s="187"/>
      <c r="T74" s="12"/>
    </row>
    <row r="75" spans="1:23" x14ac:dyDescent="0.3">
      <c r="A75" s="426"/>
      <c r="B75" s="425"/>
      <c r="C75" s="427"/>
      <c r="D75" s="427"/>
      <c r="E75" s="427"/>
      <c r="F75" s="209" t="s">
        <v>26</v>
      </c>
      <c r="G75" s="210">
        <f t="shared" si="25"/>
        <v>4291269.8</v>
      </c>
      <c r="H75" s="210">
        <f t="shared" si="20"/>
        <v>1316748.3999999999</v>
      </c>
      <c r="I75" s="210">
        <f t="shared" si="30"/>
        <v>1676385.1</v>
      </c>
      <c r="J75" s="210">
        <f t="shared" si="30"/>
        <v>1316748.3999999999</v>
      </c>
      <c r="K75" s="210">
        <f t="shared" si="30"/>
        <v>0</v>
      </c>
      <c r="L75" s="210">
        <f t="shared" si="30"/>
        <v>0</v>
      </c>
      <c r="M75" s="210">
        <f t="shared" si="30"/>
        <v>1989505.9000000001</v>
      </c>
      <c r="N75" s="210">
        <f t="shared" si="30"/>
        <v>0</v>
      </c>
      <c r="O75" s="210">
        <f t="shared" si="30"/>
        <v>625378.80000000005</v>
      </c>
      <c r="P75" s="210">
        <f t="shared" si="30"/>
        <v>0</v>
      </c>
      <c r="Q75" s="425"/>
      <c r="R75" s="425"/>
      <c r="S75" s="187"/>
      <c r="T75" s="12"/>
    </row>
    <row r="76" spans="1:23" x14ac:dyDescent="0.3">
      <c r="A76" s="426"/>
      <c r="B76" s="425"/>
      <c r="C76" s="427"/>
      <c r="D76" s="427"/>
      <c r="E76" s="427"/>
      <c r="F76" s="209" t="s">
        <v>41</v>
      </c>
      <c r="G76" s="210">
        <f t="shared" si="25"/>
        <v>4291269.8</v>
      </c>
      <c r="H76" s="210">
        <f t="shared" si="20"/>
        <v>0</v>
      </c>
      <c r="I76" s="210">
        <f t="shared" si="30"/>
        <v>1676385.1</v>
      </c>
      <c r="J76" s="210">
        <f t="shared" si="30"/>
        <v>0</v>
      </c>
      <c r="K76" s="210">
        <f t="shared" si="30"/>
        <v>0</v>
      </c>
      <c r="L76" s="210">
        <f t="shared" si="30"/>
        <v>0</v>
      </c>
      <c r="M76" s="210">
        <f t="shared" si="30"/>
        <v>1989505.9000000001</v>
      </c>
      <c r="N76" s="210">
        <f t="shared" si="30"/>
        <v>0</v>
      </c>
      <c r="O76" s="210">
        <f t="shared" si="30"/>
        <v>625378.80000000005</v>
      </c>
      <c r="P76" s="210">
        <f t="shared" si="30"/>
        <v>0</v>
      </c>
      <c r="Q76" s="425"/>
      <c r="R76" s="425"/>
      <c r="S76" s="187"/>
      <c r="T76" s="12"/>
    </row>
    <row r="77" spans="1:23" x14ac:dyDescent="0.3">
      <c r="A77" s="426"/>
      <c r="B77" s="425"/>
      <c r="C77" s="427"/>
      <c r="D77" s="427"/>
      <c r="E77" s="427"/>
      <c r="F77" s="209" t="s">
        <v>28</v>
      </c>
      <c r="G77" s="210">
        <f t="shared" si="25"/>
        <v>4291269.8</v>
      </c>
      <c r="H77" s="210">
        <f t="shared" si="20"/>
        <v>0</v>
      </c>
      <c r="I77" s="210">
        <f t="shared" si="30"/>
        <v>1676385.1</v>
      </c>
      <c r="J77" s="210">
        <f t="shared" si="30"/>
        <v>0</v>
      </c>
      <c r="K77" s="210">
        <f t="shared" si="30"/>
        <v>0</v>
      </c>
      <c r="L77" s="210">
        <f t="shared" si="30"/>
        <v>0</v>
      </c>
      <c r="M77" s="210">
        <f t="shared" si="30"/>
        <v>1989505.9000000001</v>
      </c>
      <c r="N77" s="210">
        <f t="shared" si="30"/>
        <v>0</v>
      </c>
      <c r="O77" s="210">
        <f t="shared" si="30"/>
        <v>625378.80000000005</v>
      </c>
      <c r="P77" s="210">
        <f t="shared" si="30"/>
        <v>0</v>
      </c>
      <c r="Q77" s="425"/>
      <c r="R77" s="425"/>
      <c r="S77" s="187"/>
      <c r="T77" s="12"/>
    </row>
    <row r="78" spans="1:23" x14ac:dyDescent="0.3">
      <c r="G78" s="12"/>
      <c r="H78" s="12"/>
      <c r="I78" s="12"/>
      <c r="J78" s="12"/>
      <c r="K78" s="12"/>
      <c r="L78" s="12"/>
      <c r="M78" s="12"/>
      <c r="N78" s="12"/>
      <c r="O78" s="12"/>
      <c r="P78" s="12"/>
      <c r="S78" s="12"/>
      <c r="T78" s="12"/>
      <c r="U78" s="12"/>
      <c r="V78" s="12"/>
      <c r="W78" s="12"/>
    </row>
    <row r="79" spans="1:23" x14ac:dyDescent="0.3">
      <c r="G79" s="12"/>
      <c r="H79" s="12"/>
      <c r="I79" s="12"/>
      <c r="J79" s="12"/>
      <c r="K79" s="12"/>
      <c r="L79" s="12"/>
      <c r="M79" s="12"/>
      <c r="N79" s="12"/>
      <c r="O79" s="12"/>
      <c r="P79" s="12"/>
      <c r="S79" s="12"/>
      <c r="T79" s="12"/>
      <c r="U79" s="12"/>
      <c r="V79" s="12"/>
      <c r="W79" s="12"/>
    </row>
    <row r="80" spans="1:23" x14ac:dyDescent="0.3">
      <c r="G80" s="12"/>
      <c r="H80" s="12"/>
      <c r="I80" s="12"/>
      <c r="J80" s="12"/>
      <c r="K80" s="12"/>
      <c r="L80" s="12"/>
      <c r="M80" s="12"/>
      <c r="N80" s="12"/>
      <c r="O80" s="12"/>
      <c r="P80" s="12"/>
      <c r="S80" s="12"/>
      <c r="T80" s="12"/>
      <c r="U80" s="12"/>
      <c r="V80" s="12"/>
      <c r="W80" s="12"/>
    </row>
    <row r="81" spans="7:23" x14ac:dyDescent="0.3">
      <c r="G81" s="12"/>
      <c r="H81" s="12"/>
      <c r="I81" s="12"/>
      <c r="J81" s="12"/>
      <c r="K81" s="12"/>
      <c r="L81" s="12"/>
      <c r="M81" s="12"/>
      <c r="N81" s="12"/>
      <c r="O81" s="12"/>
      <c r="P81" s="12"/>
      <c r="S81" s="12"/>
      <c r="T81" s="12"/>
      <c r="U81" s="12"/>
      <c r="V81" s="12"/>
      <c r="W81" s="12"/>
    </row>
    <row r="82" spans="7:23" x14ac:dyDescent="0.3">
      <c r="G82" s="12"/>
      <c r="H82" s="12"/>
      <c r="I82" s="12"/>
      <c r="J82" s="12"/>
      <c r="K82" s="12"/>
      <c r="L82" s="12"/>
      <c r="M82" s="12"/>
      <c r="N82" s="12"/>
      <c r="O82" s="12"/>
      <c r="P82" s="12"/>
      <c r="S82" s="12"/>
      <c r="T82" s="12"/>
      <c r="U82" s="12"/>
      <c r="V82" s="12"/>
      <c r="W82" s="12"/>
    </row>
    <row r="83" spans="7:23" x14ac:dyDescent="0.3">
      <c r="G83" s="12"/>
      <c r="H83" s="12"/>
      <c r="I83" s="12"/>
      <c r="J83" s="12"/>
      <c r="K83" s="12"/>
      <c r="L83" s="12"/>
      <c r="M83" s="12"/>
      <c r="N83" s="12"/>
      <c r="O83" s="12"/>
      <c r="P83" s="12"/>
      <c r="S83" s="12"/>
      <c r="T83" s="12"/>
      <c r="U83" s="12"/>
      <c r="V83" s="12"/>
      <c r="W83" s="12"/>
    </row>
    <row r="84" spans="7:23" x14ac:dyDescent="0.3">
      <c r="G84" s="12"/>
      <c r="H84" s="12"/>
      <c r="I84" s="12"/>
      <c r="J84" s="12"/>
      <c r="K84" s="12"/>
      <c r="L84" s="12"/>
      <c r="M84" s="12"/>
      <c r="N84" s="12"/>
      <c r="O84" s="12"/>
      <c r="P84" s="12"/>
      <c r="S84" s="12"/>
      <c r="T84" s="12"/>
      <c r="U84" s="12"/>
      <c r="V84" s="12"/>
      <c r="W84" s="12"/>
    </row>
    <row r="85" spans="7:23" x14ac:dyDescent="0.3">
      <c r="G85" s="12"/>
      <c r="H85" s="12"/>
      <c r="I85" s="12"/>
      <c r="J85" s="12"/>
      <c r="K85" s="12"/>
      <c r="L85" s="12"/>
      <c r="M85" s="12"/>
      <c r="N85" s="12"/>
      <c r="O85" s="12"/>
      <c r="P85" s="12"/>
      <c r="S85" s="12"/>
      <c r="T85" s="12"/>
      <c r="U85" s="12"/>
      <c r="V85" s="12"/>
      <c r="W85" s="12"/>
    </row>
    <row r="86" spans="7:23" x14ac:dyDescent="0.3">
      <c r="G86" s="12"/>
      <c r="H86" s="12"/>
      <c r="I86" s="12"/>
      <c r="J86" s="12"/>
      <c r="K86" s="12"/>
      <c r="L86" s="12"/>
      <c r="M86" s="12"/>
      <c r="N86" s="12"/>
      <c r="O86" s="12"/>
      <c r="P86" s="12"/>
      <c r="S86" s="12"/>
      <c r="T86" s="12"/>
      <c r="U86" s="12"/>
      <c r="V86" s="12"/>
      <c r="W86" s="12"/>
    </row>
    <row r="87" spans="7:23" x14ac:dyDescent="0.3">
      <c r="G87" s="12"/>
      <c r="H87" s="12"/>
      <c r="I87" s="12"/>
      <c r="J87" s="12"/>
      <c r="K87" s="12"/>
      <c r="L87" s="12"/>
      <c r="M87" s="12"/>
      <c r="N87" s="12"/>
      <c r="O87" s="12"/>
      <c r="P87" s="12"/>
      <c r="S87" s="12"/>
      <c r="T87" s="12"/>
      <c r="U87" s="12"/>
      <c r="V87" s="12"/>
      <c r="W87" s="12"/>
    </row>
    <row r="88" spans="7:23" x14ac:dyDescent="0.3">
      <c r="G88" s="12"/>
      <c r="H88" s="12"/>
      <c r="I88" s="12"/>
      <c r="J88" s="12"/>
      <c r="K88" s="12"/>
      <c r="L88" s="12"/>
      <c r="M88" s="12"/>
      <c r="N88" s="12"/>
      <c r="O88" s="12"/>
      <c r="P88" s="12"/>
      <c r="S88" s="12"/>
      <c r="T88" s="12"/>
      <c r="U88" s="12"/>
      <c r="V88" s="12"/>
      <c r="W88" s="12"/>
    </row>
    <row r="89" spans="7:23" x14ac:dyDescent="0.3">
      <c r="G89" s="12"/>
      <c r="H89" s="12"/>
      <c r="I89" s="12"/>
      <c r="J89" s="12"/>
      <c r="K89" s="12"/>
      <c r="L89" s="12"/>
      <c r="M89" s="12"/>
      <c r="N89" s="12"/>
      <c r="O89" s="12"/>
      <c r="P89" s="12"/>
      <c r="S89" s="12"/>
      <c r="T89" s="12"/>
      <c r="U89" s="12"/>
      <c r="V89" s="12"/>
      <c r="W89" s="12"/>
    </row>
    <row r="90" spans="7:23" x14ac:dyDescent="0.3">
      <c r="G90" s="12"/>
      <c r="H90" s="12"/>
      <c r="I90" s="12"/>
      <c r="J90" s="12"/>
      <c r="K90" s="12"/>
      <c r="L90" s="12"/>
      <c r="M90" s="12"/>
      <c r="N90" s="12"/>
      <c r="O90" s="12"/>
      <c r="P90" s="12"/>
      <c r="S90" s="12"/>
      <c r="T90" s="12"/>
      <c r="U90" s="12"/>
      <c r="V90" s="12"/>
      <c r="W90" s="12"/>
    </row>
    <row r="91" spans="7:23" x14ac:dyDescent="0.3">
      <c r="G91" s="12"/>
      <c r="H91" s="12"/>
      <c r="I91" s="12"/>
      <c r="J91" s="12"/>
      <c r="K91" s="12"/>
      <c r="L91" s="12"/>
      <c r="M91" s="12"/>
      <c r="N91" s="12"/>
      <c r="O91" s="12"/>
      <c r="P91" s="12"/>
      <c r="S91" s="12"/>
      <c r="T91" s="12"/>
      <c r="U91" s="12"/>
      <c r="V91" s="12"/>
      <c r="W91" s="12"/>
    </row>
    <row r="92" spans="7:23" x14ac:dyDescent="0.3">
      <c r="G92" s="12"/>
      <c r="H92" s="12"/>
      <c r="I92" s="12"/>
      <c r="J92" s="12"/>
      <c r="K92" s="12"/>
      <c r="L92" s="12"/>
      <c r="M92" s="12"/>
      <c r="N92" s="12"/>
      <c r="O92" s="12"/>
      <c r="P92" s="12"/>
      <c r="S92" s="12"/>
      <c r="T92" s="12"/>
      <c r="U92" s="12"/>
      <c r="V92" s="12"/>
      <c r="W92" s="12"/>
    </row>
    <row r="93" spans="7:23" x14ac:dyDescent="0.3">
      <c r="G93" s="12"/>
      <c r="H93" s="12"/>
      <c r="I93" s="12"/>
      <c r="J93" s="12"/>
      <c r="K93" s="12"/>
      <c r="L93" s="12"/>
      <c r="M93" s="12"/>
      <c r="N93" s="12"/>
      <c r="O93" s="12"/>
      <c r="P93" s="12"/>
      <c r="S93" s="12"/>
      <c r="T93" s="12"/>
      <c r="U93" s="12"/>
      <c r="V93" s="12"/>
      <c r="W93" s="12"/>
    </row>
    <row r="94" spans="7:23" x14ac:dyDescent="0.3">
      <c r="G94" s="12"/>
      <c r="H94" s="12"/>
      <c r="I94" s="12"/>
      <c r="J94" s="12"/>
      <c r="K94" s="12"/>
      <c r="L94" s="12"/>
      <c r="M94" s="12"/>
      <c r="N94" s="12"/>
      <c r="O94" s="12"/>
      <c r="P94" s="12"/>
      <c r="S94" s="12"/>
      <c r="T94" s="12"/>
      <c r="U94" s="12"/>
      <c r="V94" s="12"/>
      <c r="W94" s="12"/>
    </row>
    <row r="95" spans="7:23" x14ac:dyDescent="0.3">
      <c r="G95" s="12"/>
      <c r="H95" s="12"/>
      <c r="I95" s="12"/>
      <c r="J95" s="12"/>
      <c r="K95" s="12"/>
      <c r="L95" s="12"/>
      <c r="M95" s="12"/>
      <c r="N95" s="12"/>
      <c r="O95" s="12"/>
      <c r="P95" s="12"/>
    </row>
  </sheetData>
  <mergeCells count="71">
    <mergeCell ref="Q10:R10"/>
    <mergeCell ref="B11:P11"/>
    <mergeCell ref="Q11:R11"/>
    <mergeCell ref="A12:A19"/>
    <mergeCell ref="B12:B19"/>
    <mergeCell ref="C12:C19"/>
    <mergeCell ref="D12:D19"/>
    <mergeCell ref="E12:E19"/>
    <mergeCell ref="Q12:R19"/>
    <mergeCell ref="B7:B9"/>
    <mergeCell ref="C7:C9"/>
    <mergeCell ref="D7:D9"/>
    <mergeCell ref="E7:E9"/>
    <mergeCell ref="N2:R2"/>
    <mergeCell ref="A4:R4"/>
    <mergeCell ref="A5:R5"/>
    <mergeCell ref="A7:A9"/>
    <mergeCell ref="F7:F9"/>
    <mergeCell ref="G7:H8"/>
    <mergeCell ref="I7:P7"/>
    <mergeCell ref="Q7:R9"/>
    <mergeCell ref="I8:J8"/>
    <mergeCell ref="K8:L8"/>
    <mergeCell ref="M8:N8"/>
    <mergeCell ref="O8:P8"/>
    <mergeCell ref="B20:P20"/>
    <mergeCell ref="Q20:R20"/>
    <mergeCell ref="A21:A28"/>
    <mergeCell ref="B21:B28"/>
    <mergeCell ref="C21:C28"/>
    <mergeCell ref="D21:D28"/>
    <mergeCell ref="E21:E28"/>
    <mergeCell ref="Q21:R28"/>
    <mergeCell ref="Q54:R61"/>
    <mergeCell ref="A45:A52"/>
    <mergeCell ref="B45:B52"/>
    <mergeCell ref="C45:C52"/>
    <mergeCell ref="Q45:R52"/>
    <mergeCell ref="B53:P53"/>
    <mergeCell ref="Q53:R53"/>
    <mergeCell ref="D45:D52"/>
    <mergeCell ref="E45:E52"/>
    <mergeCell ref="A54:A61"/>
    <mergeCell ref="B54:B61"/>
    <mergeCell ref="C54:C61"/>
    <mergeCell ref="D54:D61"/>
    <mergeCell ref="E54:E61"/>
    <mergeCell ref="Q70:R77"/>
    <mergeCell ref="A62:A69"/>
    <mergeCell ref="B62:B69"/>
    <mergeCell ref="C62:C69"/>
    <mergeCell ref="D62:D69"/>
    <mergeCell ref="E62:E69"/>
    <mergeCell ref="Q62:R69"/>
    <mergeCell ref="A70:A77"/>
    <mergeCell ref="B70:B77"/>
    <mergeCell ref="C70:C77"/>
    <mergeCell ref="D70:D77"/>
    <mergeCell ref="E70:E77"/>
    <mergeCell ref="A29:A36"/>
    <mergeCell ref="Q29:R36"/>
    <mergeCell ref="A37:A44"/>
    <mergeCell ref="Q37:R44"/>
    <mergeCell ref="B29:B36"/>
    <mergeCell ref="C29:C36"/>
    <mergeCell ref="D29:D36"/>
    <mergeCell ref="E29:E36"/>
    <mergeCell ref="B37:B44"/>
    <mergeCell ref="C37:C44"/>
    <mergeCell ref="D37:D44"/>
    <mergeCell ref="E37:E44"/>
  </mergeCells>
  <pageMargins left="0.7" right="0.7" top="0.75" bottom="0.75" header="0.3" footer="0.3"/>
  <pageSetup paperSize="9" scale="3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I151"/>
  <sheetViews>
    <sheetView view="pageBreakPreview" topLeftCell="A72" zoomScale="80" zoomScaleNormal="85" zoomScaleSheetLayoutView="80" workbookViewId="0">
      <selection activeCell="E108" sqref="E108"/>
    </sheetView>
  </sheetViews>
  <sheetFormatPr defaultRowHeight="14.4" x14ac:dyDescent="0.3"/>
  <cols>
    <col min="1" max="1" width="5.88671875" style="2" customWidth="1"/>
    <col min="2" max="2" width="44.44140625" style="2" customWidth="1"/>
    <col min="3" max="3" width="9.109375" style="2"/>
    <col min="4" max="4" width="9.33203125" style="2" customWidth="1"/>
    <col min="5" max="5" width="9.44140625" style="2" customWidth="1"/>
    <col min="6" max="6" width="7.44140625" style="2" customWidth="1"/>
    <col min="7" max="8" width="7.33203125" style="2" customWidth="1"/>
    <col min="9" max="10" width="7.44140625" style="2" customWidth="1"/>
    <col min="11" max="11" width="7.33203125" style="2" customWidth="1"/>
    <col min="12" max="13" width="7.44140625" style="2" customWidth="1"/>
    <col min="14" max="14" width="7.33203125" style="2" customWidth="1"/>
    <col min="15" max="15" width="7.44140625" style="2" customWidth="1"/>
    <col min="16" max="17" width="7.33203125" style="2" customWidth="1"/>
    <col min="18" max="19" width="7.44140625" style="2" customWidth="1"/>
    <col min="20" max="21" width="7.33203125" style="2" customWidth="1"/>
    <col min="22" max="23" width="7.44140625" style="2" customWidth="1"/>
    <col min="24" max="24" width="7.33203125" style="2" customWidth="1"/>
    <col min="25" max="26" width="7.44140625" style="2" customWidth="1"/>
    <col min="27" max="27" width="4.6640625" style="2" customWidth="1"/>
    <col min="28" max="29" width="6.6640625" style="2" customWidth="1"/>
    <col min="30" max="31" width="7.109375" style="2" customWidth="1"/>
    <col min="32" max="32" width="10.109375" style="2" customWidth="1"/>
    <col min="33" max="256" width="9.109375" style="2"/>
    <col min="257" max="257" width="5.88671875" style="2" customWidth="1"/>
    <col min="258" max="258" width="31.109375" style="2" customWidth="1"/>
    <col min="259" max="259" width="9.109375" style="2"/>
    <col min="260" max="260" width="5.6640625" style="2" customWidth="1"/>
    <col min="261" max="261" width="4.5546875" style="2" customWidth="1"/>
    <col min="262" max="262" width="4.6640625" style="2" customWidth="1"/>
    <col min="263" max="263" width="4.33203125" style="2" customWidth="1"/>
    <col min="264" max="264" width="4.44140625" style="2" customWidth="1"/>
    <col min="265" max="265" width="5.44140625" style="2" bestFit="1" customWidth="1"/>
    <col min="266" max="266" width="4.6640625" style="2" customWidth="1"/>
    <col min="267" max="269" width="5.5546875" style="2" customWidth="1"/>
    <col min="270" max="271" width="7.33203125" style="2" customWidth="1"/>
    <col min="272" max="272" width="5.88671875" style="2" customWidth="1"/>
    <col min="273" max="273" width="7.44140625" style="2" customWidth="1"/>
    <col min="274" max="274" width="4.88671875" style="2" customWidth="1"/>
    <col min="275" max="275" width="8.33203125" style="2" customWidth="1"/>
    <col min="276" max="277" width="6.6640625" style="2" customWidth="1"/>
    <col min="278" max="279" width="5.5546875" style="2" customWidth="1"/>
    <col min="280" max="280" width="3.109375" style="2" customWidth="1"/>
    <col min="281" max="283" width="4.6640625" style="2" customWidth="1"/>
    <col min="284" max="285" width="6.6640625" style="2" customWidth="1"/>
    <col min="286" max="287" width="7.109375" style="2" customWidth="1"/>
    <col min="288" max="288" width="10.109375" style="2" bestFit="1" customWidth="1"/>
    <col min="289" max="512" width="9.109375" style="2"/>
    <col min="513" max="513" width="5.88671875" style="2" customWidth="1"/>
    <col min="514" max="514" width="31.109375" style="2" customWidth="1"/>
    <col min="515" max="515" width="9.109375" style="2"/>
    <col min="516" max="516" width="5.6640625" style="2" customWidth="1"/>
    <col min="517" max="517" width="4.5546875" style="2" customWidth="1"/>
    <col min="518" max="518" width="4.6640625" style="2" customWidth="1"/>
    <col min="519" max="519" width="4.33203125" style="2" customWidth="1"/>
    <col min="520" max="520" width="4.44140625" style="2" customWidth="1"/>
    <col min="521" max="521" width="5.44140625" style="2" bestFit="1" customWidth="1"/>
    <col min="522" max="522" width="4.6640625" style="2" customWidth="1"/>
    <col min="523" max="525" width="5.5546875" style="2" customWidth="1"/>
    <col min="526" max="527" width="7.33203125" style="2" customWidth="1"/>
    <col min="528" max="528" width="5.88671875" style="2" customWidth="1"/>
    <col min="529" max="529" width="7.44140625" style="2" customWidth="1"/>
    <col min="530" max="530" width="4.88671875" style="2" customWidth="1"/>
    <col min="531" max="531" width="8.33203125" style="2" customWidth="1"/>
    <col min="532" max="533" width="6.6640625" style="2" customWidth="1"/>
    <col min="534" max="535" width="5.5546875" style="2" customWidth="1"/>
    <col min="536" max="536" width="3.109375" style="2" customWidth="1"/>
    <col min="537" max="539" width="4.6640625" style="2" customWidth="1"/>
    <col min="540" max="541" width="6.6640625" style="2" customWidth="1"/>
    <col min="542" max="543" width="7.109375" style="2" customWidth="1"/>
    <col min="544" max="544" width="10.109375" style="2" bestFit="1" customWidth="1"/>
    <col min="545" max="768" width="9.109375" style="2"/>
    <col min="769" max="769" width="5.88671875" style="2" customWidth="1"/>
    <col min="770" max="770" width="31.109375" style="2" customWidth="1"/>
    <col min="771" max="771" width="9.109375" style="2"/>
    <col min="772" max="772" width="5.6640625" style="2" customWidth="1"/>
    <col min="773" max="773" width="4.5546875" style="2" customWidth="1"/>
    <col min="774" max="774" width="4.6640625" style="2" customWidth="1"/>
    <col min="775" max="775" width="4.33203125" style="2" customWidth="1"/>
    <col min="776" max="776" width="4.44140625" style="2" customWidth="1"/>
    <col min="777" max="777" width="5.44140625" style="2" bestFit="1" customWidth="1"/>
    <col min="778" max="778" width="4.6640625" style="2" customWidth="1"/>
    <col min="779" max="781" width="5.5546875" style="2" customWidth="1"/>
    <col min="782" max="783" width="7.33203125" style="2" customWidth="1"/>
    <col min="784" max="784" width="5.88671875" style="2" customWidth="1"/>
    <col min="785" max="785" width="7.44140625" style="2" customWidth="1"/>
    <col min="786" max="786" width="4.88671875" style="2" customWidth="1"/>
    <col min="787" max="787" width="8.33203125" style="2" customWidth="1"/>
    <col min="788" max="789" width="6.6640625" style="2" customWidth="1"/>
    <col min="790" max="791" width="5.5546875" style="2" customWidth="1"/>
    <col min="792" max="792" width="3.109375" style="2" customWidth="1"/>
    <col min="793" max="795" width="4.6640625" style="2" customWidth="1"/>
    <col min="796" max="797" width="6.6640625" style="2" customWidth="1"/>
    <col min="798" max="799" width="7.109375" style="2" customWidth="1"/>
    <col min="800" max="800" width="10.109375" style="2" bestFit="1" customWidth="1"/>
    <col min="801" max="1024" width="9.109375" style="2"/>
    <col min="1025" max="1025" width="5.88671875" style="2" customWidth="1"/>
    <col min="1026" max="1026" width="31.109375" style="2" customWidth="1"/>
    <col min="1027" max="1027" width="9.109375" style="2"/>
    <col min="1028" max="1028" width="5.6640625" style="2" customWidth="1"/>
    <col min="1029" max="1029" width="4.5546875" style="2" customWidth="1"/>
    <col min="1030" max="1030" width="4.6640625" style="2" customWidth="1"/>
    <col min="1031" max="1031" width="4.33203125" style="2" customWidth="1"/>
    <col min="1032" max="1032" width="4.44140625" style="2" customWidth="1"/>
    <col min="1033" max="1033" width="5.44140625" style="2" bestFit="1" customWidth="1"/>
    <col min="1034" max="1034" width="4.6640625" style="2" customWidth="1"/>
    <col min="1035" max="1037" width="5.5546875" style="2" customWidth="1"/>
    <col min="1038" max="1039" width="7.33203125" style="2" customWidth="1"/>
    <col min="1040" max="1040" width="5.88671875" style="2" customWidth="1"/>
    <col min="1041" max="1041" width="7.44140625" style="2" customWidth="1"/>
    <col min="1042" max="1042" width="4.88671875" style="2" customWidth="1"/>
    <col min="1043" max="1043" width="8.33203125" style="2" customWidth="1"/>
    <col min="1044" max="1045" width="6.6640625" style="2" customWidth="1"/>
    <col min="1046" max="1047" width="5.5546875" style="2" customWidth="1"/>
    <col min="1048" max="1048" width="3.109375" style="2" customWidth="1"/>
    <col min="1049" max="1051" width="4.6640625" style="2" customWidth="1"/>
    <col min="1052" max="1053" width="6.6640625" style="2" customWidth="1"/>
    <col min="1054" max="1055" width="7.109375" style="2" customWidth="1"/>
    <col min="1056" max="1056" width="10.109375" style="2" bestFit="1" customWidth="1"/>
    <col min="1057" max="1280" width="9.109375" style="2"/>
    <col min="1281" max="1281" width="5.88671875" style="2" customWidth="1"/>
    <col min="1282" max="1282" width="31.109375" style="2" customWidth="1"/>
    <col min="1283" max="1283" width="9.109375" style="2"/>
    <col min="1284" max="1284" width="5.6640625" style="2" customWidth="1"/>
    <col min="1285" max="1285" width="4.5546875" style="2" customWidth="1"/>
    <col min="1286" max="1286" width="4.6640625" style="2" customWidth="1"/>
    <col min="1287" max="1287" width="4.33203125" style="2" customWidth="1"/>
    <col min="1288" max="1288" width="4.44140625" style="2" customWidth="1"/>
    <col min="1289" max="1289" width="5.44140625" style="2" bestFit="1" customWidth="1"/>
    <col min="1290" max="1290" width="4.6640625" style="2" customWidth="1"/>
    <col min="1291" max="1293" width="5.5546875" style="2" customWidth="1"/>
    <col min="1294" max="1295" width="7.33203125" style="2" customWidth="1"/>
    <col min="1296" max="1296" width="5.88671875" style="2" customWidth="1"/>
    <col min="1297" max="1297" width="7.44140625" style="2" customWidth="1"/>
    <col min="1298" max="1298" width="4.88671875" style="2" customWidth="1"/>
    <col min="1299" max="1299" width="8.33203125" style="2" customWidth="1"/>
    <col min="1300" max="1301" width="6.6640625" style="2" customWidth="1"/>
    <col min="1302" max="1303" width="5.5546875" style="2" customWidth="1"/>
    <col min="1304" max="1304" width="3.109375" style="2" customWidth="1"/>
    <col min="1305" max="1307" width="4.6640625" style="2" customWidth="1"/>
    <col min="1308" max="1309" width="6.6640625" style="2" customWidth="1"/>
    <col min="1310" max="1311" width="7.109375" style="2" customWidth="1"/>
    <col min="1312" max="1312" width="10.109375" style="2" bestFit="1" customWidth="1"/>
    <col min="1313" max="1536" width="9.109375" style="2"/>
    <col min="1537" max="1537" width="5.88671875" style="2" customWidth="1"/>
    <col min="1538" max="1538" width="31.109375" style="2" customWidth="1"/>
    <col min="1539" max="1539" width="9.109375" style="2"/>
    <col min="1540" max="1540" width="5.6640625" style="2" customWidth="1"/>
    <col min="1541" max="1541" width="4.5546875" style="2" customWidth="1"/>
    <col min="1542" max="1542" width="4.6640625" style="2" customWidth="1"/>
    <col min="1543" max="1543" width="4.33203125" style="2" customWidth="1"/>
    <col min="1544" max="1544" width="4.44140625" style="2" customWidth="1"/>
    <col min="1545" max="1545" width="5.44140625" style="2" bestFit="1" customWidth="1"/>
    <col min="1546" max="1546" width="4.6640625" style="2" customWidth="1"/>
    <col min="1547" max="1549" width="5.5546875" style="2" customWidth="1"/>
    <col min="1550" max="1551" width="7.33203125" style="2" customWidth="1"/>
    <col min="1552" max="1552" width="5.88671875" style="2" customWidth="1"/>
    <col min="1553" max="1553" width="7.44140625" style="2" customWidth="1"/>
    <col min="1554" max="1554" width="4.88671875" style="2" customWidth="1"/>
    <col min="1555" max="1555" width="8.33203125" style="2" customWidth="1"/>
    <col min="1556" max="1557" width="6.6640625" style="2" customWidth="1"/>
    <col min="1558" max="1559" width="5.5546875" style="2" customWidth="1"/>
    <col min="1560" max="1560" width="3.109375" style="2" customWidth="1"/>
    <col min="1561" max="1563" width="4.6640625" style="2" customWidth="1"/>
    <col min="1564" max="1565" width="6.6640625" style="2" customWidth="1"/>
    <col min="1566" max="1567" width="7.109375" style="2" customWidth="1"/>
    <col min="1568" max="1568" width="10.109375" style="2" bestFit="1" customWidth="1"/>
    <col min="1569" max="1792" width="9.109375" style="2"/>
    <col min="1793" max="1793" width="5.88671875" style="2" customWidth="1"/>
    <col min="1794" max="1794" width="31.109375" style="2" customWidth="1"/>
    <col min="1795" max="1795" width="9.109375" style="2"/>
    <col min="1796" max="1796" width="5.6640625" style="2" customWidth="1"/>
    <col min="1797" max="1797" width="4.5546875" style="2" customWidth="1"/>
    <col min="1798" max="1798" width="4.6640625" style="2" customWidth="1"/>
    <col min="1799" max="1799" width="4.33203125" style="2" customWidth="1"/>
    <col min="1800" max="1800" width="4.44140625" style="2" customWidth="1"/>
    <col min="1801" max="1801" width="5.44140625" style="2" bestFit="1" customWidth="1"/>
    <col min="1802" max="1802" width="4.6640625" style="2" customWidth="1"/>
    <col min="1803" max="1805" width="5.5546875" style="2" customWidth="1"/>
    <col min="1806" max="1807" width="7.33203125" style="2" customWidth="1"/>
    <col min="1808" max="1808" width="5.88671875" style="2" customWidth="1"/>
    <col min="1809" max="1809" width="7.44140625" style="2" customWidth="1"/>
    <col min="1810" max="1810" width="4.88671875" style="2" customWidth="1"/>
    <col min="1811" max="1811" width="8.33203125" style="2" customWidth="1"/>
    <col min="1812" max="1813" width="6.6640625" style="2" customWidth="1"/>
    <col min="1814" max="1815" width="5.5546875" style="2" customWidth="1"/>
    <col min="1816" max="1816" width="3.109375" style="2" customWidth="1"/>
    <col min="1817" max="1819" width="4.6640625" style="2" customWidth="1"/>
    <col min="1820" max="1821" width="6.6640625" style="2" customWidth="1"/>
    <col min="1822" max="1823" width="7.109375" style="2" customWidth="1"/>
    <col min="1824" max="1824" width="10.109375" style="2" bestFit="1" customWidth="1"/>
    <col min="1825" max="2048" width="9.109375" style="2"/>
    <col min="2049" max="2049" width="5.88671875" style="2" customWidth="1"/>
    <col min="2050" max="2050" width="31.109375" style="2" customWidth="1"/>
    <col min="2051" max="2051" width="9.109375" style="2"/>
    <col min="2052" max="2052" width="5.6640625" style="2" customWidth="1"/>
    <col min="2053" max="2053" width="4.5546875" style="2" customWidth="1"/>
    <col min="2054" max="2054" width="4.6640625" style="2" customWidth="1"/>
    <col min="2055" max="2055" width="4.33203125" style="2" customWidth="1"/>
    <col min="2056" max="2056" width="4.44140625" style="2" customWidth="1"/>
    <col min="2057" max="2057" width="5.44140625" style="2" bestFit="1" customWidth="1"/>
    <col min="2058" max="2058" width="4.6640625" style="2" customWidth="1"/>
    <col min="2059" max="2061" width="5.5546875" style="2" customWidth="1"/>
    <col min="2062" max="2063" width="7.33203125" style="2" customWidth="1"/>
    <col min="2064" max="2064" width="5.88671875" style="2" customWidth="1"/>
    <col min="2065" max="2065" width="7.44140625" style="2" customWidth="1"/>
    <col min="2066" max="2066" width="4.88671875" style="2" customWidth="1"/>
    <col min="2067" max="2067" width="8.33203125" style="2" customWidth="1"/>
    <col min="2068" max="2069" width="6.6640625" style="2" customWidth="1"/>
    <col min="2070" max="2071" width="5.5546875" style="2" customWidth="1"/>
    <col min="2072" max="2072" width="3.109375" style="2" customWidth="1"/>
    <col min="2073" max="2075" width="4.6640625" style="2" customWidth="1"/>
    <col min="2076" max="2077" width="6.6640625" style="2" customWidth="1"/>
    <col min="2078" max="2079" width="7.109375" style="2" customWidth="1"/>
    <col min="2080" max="2080" width="10.109375" style="2" bestFit="1" customWidth="1"/>
    <col min="2081" max="2304" width="9.109375" style="2"/>
    <col min="2305" max="2305" width="5.88671875" style="2" customWidth="1"/>
    <col min="2306" max="2306" width="31.109375" style="2" customWidth="1"/>
    <col min="2307" max="2307" width="9.109375" style="2"/>
    <col min="2308" max="2308" width="5.6640625" style="2" customWidth="1"/>
    <col min="2309" max="2309" width="4.5546875" style="2" customWidth="1"/>
    <col min="2310" max="2310" width="4.6640625" style="2" customWidth="1"/>
    <col min="2311" max="2311" width="4.33203125" style="2" customWidth="1"/>
    <col min="2312" max="2312" width="4.44140625" style="2" customWidth="1"/>
    <col min="2313" max="2313" width="5.44140625" style="2" bestFit="1" customWidth="1"/>
    <col min="2314" max="2314" width="4.6640625" style="2" customWidth="1"/>
    <col min="2315" max="2317" width="5.5546875" style="2" customWidth="1"/>
    <col min="2318" max="2319" width="7.33203125" style="2" customWidth="1"/>
    <col min="2320" max="2320" width="5.88671875" style="2" customWidth="1"/>
    <col min="2321" max="2321" width="7.44140625" style="2" customWidth="1"/>
    <col min="2322" max="2322" width="4.88671875" style="2" customWidth="1"/>
    <col min="2323" max="2323" width="8.33203125" style="2" customWidth="1"/>
    <col min="2324" max="2325" width="6.6640625" style="2" customWidth="1"/>
    <col min="2326" max="2327" width="5.5546875" style="2" customWidth="1"/>
    <col min="2328" max="2328" width="3.109375" style="2" customWidth="1"/>
    <col min="2329" max="2331" width="4.6640625" style="2" customWidth="1"/>
    <col min="2332" max="2333" width="6.6640625" style="2" customWidth="1"/>
    <col min="2334" max="2335" width="7.109375" style="2" customWidth="1"/>
    <col min="2336" max="2336" width="10.109375" style="2" bestFit="1" customWidth="1"/>
    <col min="2337" max="2560" width="9.109375" style="2"/>
    <col min="2561" max="2561" width="5.88671875" style="2" customWidth="1"/>
    <col min="2562" max="2562" width="31.109375" style="2" customWidth="1"/>
    <col min="2563" max="2563" width="9.109375" style="2"/>
    <col min="2564" max="2564" width="5.6640625" style="2" customWidth="1"/>
    <col min="2565" max="2565" width="4.5546875" style="2" customWidth="1"/>
    <col min="2566" max="2566" width="4.6640625" style="2" customWidth="1"/>
    <col min="2567" max="2567" width="4.33203125" style="2" customWidth="1"/>
    <col min="2568" max="2568" width="4.44140625" style="2" customWidth="1"/>
    <col min="2569" max="2569" width="5.44140625" style="2" bestFit="1" customWidth="1"/>
    <col min="2570" max="2570" width="4.6640625" style="2" customWidth="1"/>
    <col min="2571" max="2573" width="5.5546875" style="2" customWidth="1"/>
    <col min="2574" max="2575" width="7.33203125" style="2" customWidth="1"/>
    <col min="2576" max="2576" width="5.88671875" style="2" customWidth="1"/>
    <col min="2577" max="2577" width="7.44140625" style="2" customWidth="1"/>
    <col min="2578" max="2578" width="4.88671875" style="2" customWidth="1"/>
    <col min="2579" max="2579" width="8.33203125" style="2" customWidth="1"/>
    <col min="2580" max="2581" width="6.6640625" style="2" customWidth="1"/>
    <col min="2582" max="2583" width="5.5546875" style="2" customWidth="1"/>
    <col min="2584" max="2584" width="3.109375" style="2" customWidth="1"/>
    <col min="2585" max="2587" width="4.6640625" style="2" customWidth="1"/>
    <col min="2588" max="2589" width="6.6640625" style="2" customWidth="1"/>
    <col min="2590" max="2591" width="7.109375" style="2" customWidth="1"/>
    <col min="2592" max="2592" width="10.109375" style="2" bestFit="1" customWidth="1"/>
    <col min="2593" max="2816" width="9.109375" style="2"/>
    <col min="2817" max="2817" width="5.88671875" style="2" customWidth="1"/>
    <col min="2818" max="2818" width="31.109375" style="2" customWidth="1"/>
    <col min="2819" max="2819" width="9.109375" style="2"/>
    <col min="2820" max="2820" width="5.6640625" style="2" customWidth="1"/>
    <col min="2821" max="2821" width="4.5546875" style="2" customWidth="1"/>
    <col min="2822" max="2822" width="4.6640625" style="2" customWidth="1"/>
    <col min="2823" max="2823" width="4.33203125" style="2" customWidth="1"/>
    <col min="2824" max="2824" width="4.44140625" style="2" customWidth="1"/>
    <col min="2825" max="2825" width="5.44140625" style="2" bestFit="1" customWidth="1"/>
    <col min="2826" max="2826" width="4.6640625" style="2" customWidth="1"/>
    <col min="2827" max="2829" width="5.5546875" style="2" customWidth="1"/>
    <col min="2830" max="2831" width="7.33203125" style="2" customWidth="1"/>
    <col min="2832" max="2832" width="5.88671875" style="2" customWidth="1"/>
    <col min="2833" max="2833" width="7.44140625" style="2" customWidth="1"/>
    <col min="2834" max="2834" width="4.88671875" style="2" customWidth="1"/>
    <col min="2835" max="2835" width="8.33203125" style="2" customWidth="1"/>
    <col min="2836" max="2837" width="6.6640625" style="2" customWidth="1"/>
    <col min="2838" max="2839" width="5.5546875" style="2" customWidth="1"/>
    <col min="2840" max="2840" width="3.109375" style="2" customWidth="1"/>
    <col min="2841" max="2843" width="4.6640625" style="2" customWidth="1"/>
    <col min="2844" max="2845" width="6.6640625" style="2" customWidth="1"/>
    <col min="2846" max="2847" width="7.109375" style="2" customWidth="1"/>
    <col min="2848" max="2848" width="10.109375" style="2" bestFit="1" customWidth="1"/>
    <col min="2849" max="3072" width="9.109375" style="2"/>
    <col min="3073" max="3073" width="5.88671875" style="2" customWidth="1"/>
    <col min="3074" max="3074" width="31.109375" style="2" customWidth="1"/>
    <col min="3075" max="3075" width="9.109375" style="2"/>
    <col min="3076" max="3076" width="5.6640625" style="2" customWidth="1"/>
    <col min="3077" max="3077" width="4.5546875" style="2" customWidth="1"/>
    <col min="3078" max="3078" width="4.6640625" style="2" customWidth="1"/>
    <col min="3079" max="3079" width="4.33203125" style="2" customWidth="1"/>
    <col min="3080" max="3080" width="4.44140625" style="2" customWidth="1"/>
    <col min="3081" max="3081" width="5.44140625" style="2" bestFit="1" customWidth="1"/>
    <col min="3082" max="3082" width="4.6640625" style="2" customWidth="1"/>
    <col min="3083" max="3085" width="5.5546875" style="2" customWidth="1"/>
    <col min="3086" max="3087" width="7.33203125" style="2" customWidth="1"/>
    <col min="3088" max="3088" width="5.88671875" style="2" customWidth="1"/>
    <col min="3089" max="3089" width="7.44140625" style="2" customWidth="1"/>
    <col min="3090" max="3090" width="4.88671875" style="2" customWidth="1"/>
    <col min="3091" max="3091" width="8.33203125" style="2" customWidth="1"/>
    <col min="3092" max="3093" width="6.6640625" style="2" customWidth="1"/>
    <col min="3094" max="3095" width="5.5546875" style="2" customWidth="1"/>
    <col min="3096" max="3096" width="3.109375" style="2" customWidth="1"/>
    <col min="3097" max="3099" width="4.6640625" style="2" customWidth="1"/>
    <col min="3100" max="3101" width="6.6640625" style="2" customWidth="1"/>
    <col min="3102" max="3103" width="7.109375" style="2" customWidth="1"/>
    <col min="3104" max="3104" width="10.109375" style="2" bestFit="1" customWidth="1"/>
    <col min="3105" max="3328" width="9.109375" style="2"/>
    <col min="3329" max="3329" width="5.88671875" style="2" customWidth="1"/>
    <col min="3330" max="3330" width="31.109375" style="2" customWidth="1"/>
    <col min="3331" max="3331" width="9.109375" style="2"/>
    <col min="3332" max="3332" width="5.6640625" style="2" customWidth="1"/>
    <col min="3333" max="3333" width="4.5546875" style="2" customWidth="1"/>
    <col min="3334" max="3334" width="4.6640625" style="2" customWidth="1"/>
    <col min="3335" max="3335" width="4.33203125" style="2" customWidth="1"/>
    <col min="3336" max="3336" width="4.44140625" style="2" customWidth="1"/>
    <col min="3337" max="3337" width="5.44140625" style="2" bestFit="1" customWidth="1"/>
    <col min="3338" max="3338" width="4.6640625" style="2" customWidth="1"/>
    <col min="3339" max="3341" width="5.5546875" style="2" customWidth="1"/>
    <col min="3342" max="3343" width="7.33203125" style="2" customWidth="1"/>
    <col min="3344" max="3344" width="5.88671875" style="2" customWidth="1"/>
    <col min="3345" max="3345" width="7.44140625" style="2" customWidth="1"/>
    <col min="3346" max="3346" width="4.88671875" style="2" customWidth="1"/>
    <col min="3347" max="3347" width="8.33203125" style="2" customWidth="1"/>
    <col min="3348" max="3349" width="6.6640625" style="2" customWidth="1"/>
    <col min="3350" max="3351" width="5.5546875" style="2" customWidth="1"/>
    <col min="3352" max="3352" width="3.109375" style="2" customWidth="1"/>
    <col min="3353" max="3355" width="4.6640625" style="2" customWidth="1"/>
    <col min="3356" max="3357" width="6.6640625" style="2" customWidth="1"/>
    <col min="3358" max="3359" width="7.109375" style="2" customWidth="1"/>
    <col min="3360" max="3360" width="10.109375" style="2" bestFit="1" customWidth="1"/>
    <col min="3361" max="3584" width="9.109375" style="2"/>
    <col min="3585" max="3585" width="5.88671875" style="2" customWidth="1"/>
    <col min="3586" max="3586" width="31.109375" style="2" customWidth="1"/>
    <col min="3587" max="3587" width="9.109375" style="2"/>
    <col min="3588" max="3588" width="5.6640625" style="2" customWidth="1"/>
    <col min="3589" max="3589" width="4.5546875" style="2" customWidth="1"/>
    <col min="3590" max="3590" width="4.6640625" style="2" customWidth="1"/>
    <col min="3591" max="3591" width="4.33203125" style="2" customWidth="1"/>
    <col min="3592" max="3592" width="4.44140625" style="2" customWidth="1"/>
    <col min="3593" max="3593" width="5.44140625" style="2" bestFit="1" customWidth="1"/>
    <col min="3594" max="3594" width="4.6640625" style="2" customWidth="1"/>
    <col min="3595" max="3597" width="5.5546875" style="2" customWidth="1"/>
    <col min="3598" max="3599" width="7.33203125" style="2" customWidth="1"/>
    <col min="3600" max="3600" width="5.88671875" style="2" customWidth="1"/>
    <col min="3601" max="3601" width="7.44140625" style="2" customWidth="1"/>
    <col min="3602" max="3602" width="4.88671875" style="2" customWidth="1"/>
    <col min="3603" max="3603" width="8.33203125" style="2" customWidth="1"/>
    <col min="3604" max="3605" width="6.6640625" style="2" customWidth="1"/>
    <col min="3606" max="3607" width="5.5546875" style="2" customWidth="1"/>
    <col min="3608" max="3608" width="3.109375" style="2" customWidth="1"/>
    <col min="3609" max="3611" width="4.6640625" style="2" customWidth="1"/>
    <col min="3612" max="3613" width="6.6640625" style="2" customWidth="1"/>
    <col min="3614" max="3615" width="7.109375" style="2" customWidth="1"/>
    <col min="3616" max="3616" width="10.109375" style="2" bestFit="1" customWidth="1"/>
    <col min="3617" max="3840" width="9.109375" style="2"/>
    <col min="3841" max="3841" width="5.88671875" style="2" customWidth="1"/>
    <col min="3842" max="3842" width="31.109375" style="2" customWidth="1"/>
    <col min="3843" max="3843" width="9.109375" style="2"/>
    <col min="3844" max="3844" width="5.6640625" style="2" customWidth="1"/>
    <col min="3845" max="3845" width="4.5546875" style="2" customWidth="1"/>
    <col min="3846" max="3846" width="4.6640625" style="2" customWidth="1"/>
    <col min="3847" max="3847" width="4.33203125" style="2" customWidth="1"/>
    <col min="3848" max="3848" width="4.44140625" style="2" customWidth="1"/>
    <col min="3849" max="3849" width="5.44140625" style="2" bestFit="1" customWidth="1"/>
    <col min="3850" max="3850" width="4.6640625" style="2" customWidth="1"/>
    <col min="3851" max="3853" width="5.5546875" style="2" customWidth="1"/>
    <col min="3854" max="3855" width="7.33203125" style="2" customWidth="1"/>
    <col min="3856" max="3856" width="5.88671875" style="2" customWidth="1"/>
    <col min="3857" max="3857" width="7.44140625" style="2" customWidth="1"/>
    <col min="3858" max="3858" width="4.88671875" style="2" customWidth="1"/>
    <col min="3859" max="3859" width="8.33203125" style="2" customWidth="1"/>
    <col min="3860" max="3861" width="6.6640625" style="2" customWidth="1"/>
    <col min="3862" max="3863" width="5.5546875" style="2" customWidth="1"/>
    <col min="3864" max="3864" width="3.109375" style="2" customWidth="1"/>
    <col min="3865" max="3867" width="4.6640625" style="2" customWidth="1"/>
    <col min="3868" max="3869" width="6.6640625" style="2" customWidth="1"/>
    <col min="3870" max="3871" width="7.109375" style="2" customWidth="1"/>
    <col min="3872" max="3872" width="10.109375" style="2" bestFit="1" customWidth="1"/>
    <col min="3873" max="4096" width="9.109375" style="2"/>
    <col min="4097" max="4097" width="5.88671875" style="2" customWidth="1"/>
    <col min="4098" max="4098" width="31.109375" style="2" customWidth="1"/>
    <col min="4099" max="4099" width="9.109375" style="2"/>
    <col min="4100" max="4100" width="5.6640625" style="2" customWidth="1"/>
    <col min="4101" max="4101" width="4.5546875" style="2" customWidth="1"/>
    <col min="4102" max="4102" width="4.6640625" style="2" customWidth="1"/>
    <col min="4103" max="4103" width="4.33203125" style="2" customWidth="1"/>
    <col min="4104" max="4104" width="4.44140625" style="2" customWidth="1"/>
    <col min="4105" max="4105" width="5.44140625" style="2" bestFit="1" customWidth="1"/>
    <col min="4106" max="4106" width="4.6640625" style="2" customWidth="1"/>
    <col min="4107" max="4109" width="5.5546875" style="2" customWidth="1"/>
    <col min="4110" max="4111" width="7.33203125" style="2" customWidth="1"/>
    <col min="4112" max="4112" width="5.88671875" style="2" customWidth="1"/>
    <col min="4113" max="4113" width="7.44140625" style="2" customWidth="1"/>
    <col min="4114" max="4114" width="4.88671875" style="2" customWidth="1"/>
    <col min="4115" max="4115" width="8.33203125" style="2" customWidth="1"/>
    <col min="4116" max="4117" width="6.6640625" style="2" customWidth="1"/>
    <col min="4118" max="4119" width="5.5546875" style="2" customWidth="1"/>
    <col min="4120" max="4120" width="3.109375" style="2" customWidth="1"/>
    <col min="4121" max="4123" width="4.6640625" style="2" customWidth="1"/>
    <col min="4124" max="4125" width="6.6640625" style="2" customWidth="1"/>
    <col min="4126" max="4127" width="7.109375" style="2" customWidth="1"/>
    <col min="4128" max="4128" width="10.109375" style="2" bestFit="1" customWidth="1"/>
    <col min="4129" max="4352" width="9.109375" style="2"/>
    <col min="4353" max="4353" width="5.88671875" style="2" customWidth="1"/>
    <col min="4354" max="4354" width="31.109375" style="2" customWidth="1"/>
    <col min="4355" max="4355" width="9.109375" style="2"/>
    <col min="4356" max="4356" width="5.6640625" style="2" customWidth="1"/>
    <col min="4357" max="4357" width="4.5546875" style="2" customWidth="1"/>
    <col min="4358" max="4358" width="4.6640625" style="2" customWidth="1"/>
    <col min="4359" max="4359" width="4.33203125" style="2" customWidth="1"/>
    <col min="4360" max="4360" width="4.44140625" style="2" customWidth="1"/>
    <col min="4361" max="4361" width="5.44140625" style="2" bestFit="1" customWidth="1"/>
    <col min="4362" max="4362" width="4.6640625" style="2" customWidth="1"/>
    <col min="4363" max="4365" width="5.5546875" style="2" customWidth="1"/>
    <col min="4366" max="4367" width="7.33203125" style="2" customWidth="1"/>
    <col min="4368" max="4368" width="5.88671875" style="2" customWidth="1"/>
    <col min="4369" max="4369" width="7.44140625" style="2" customWidth="1"/>
    <col min="4370" max="4370" width="4.88671875" style="2" customWidth="1"/>
    <col min="4371" max="4371" width="8.33203125" style="2" customWidth="1"/>
    <col min="4372" max="4373" width="6.6640625" style="2" customWidth="1"/>
    <col min="4374" max="4375" width="5.5546875" style="2" customWidth="1"/>
    <col min="4376" max="4376" width="3.109375" style="2" customWidth="1"/>
    <col min="4377" max="4379" width="4.6640625" style="2" customWidth="1"/>
    <col min="4380" max="4381" width="6.6640625" style="2" customWidth="1"/>
    <col min="4382" max="4383" width="7.109375" style="2" customWidth="1"/>
    <col min="4384" max="4384" width="10.109375" style="2" bestFit="1" customWidth="1"/>
    <col min="4385" max="4608" width="9.109375" style="2"/>
    <col min="4609" max="4609" width="5.88671875" style="2" customWidth="1"/>
    <col min="4610" max="4610" width="31.109375" style="2" customWidth="1"/>
    <col min="4611" max="4611" width="9.109375" style="2"/>
    <col min="4612" max="4612" width="5.6640625" style="2" customWidth="1"/>
    <col min="4613" max="4613" width="4.5546875" style="2" customWidth="1"/>
    <col min="4614" max="4614" width="4.6640625" style="2" customWidth="1"/>
    <col min="4615" max="4615" width="4.33203125" style="2" customWidth="1"/>
    <col min="4616" max="4616" width="4.44140625" style="2" customWidth="1"/>
    <col min="4617" max="4617" width="5.44140625" style="2" bestFit="1" customWidth="1"/>
    <col min="4618" max="4618" width="4.6640625" style="2" customWidth="1"/>
    <col min="4619" max="4621" width="5.5546875" style="2" customWidth="1"/>
    <col min="4622" max="4623" width="7.33203125" style="2" customWidth="1"/>
    <col min="4624" max="4624" width="5.88671875" style="2" customWidth="1"/>
    <col min="4625" max="4625" width="7.44140625" style="2" customWidth="1"/>
    <col min="4626" max="4626" width="4.88671875" style="2" customWidth="1"/>
    <col min="4627" max="4627" width="8.33203125" style="2" customWidth="1"/>
    <col min="4628" max="4629" width="6.6640625" style="2" customWidth="1"/>
    <col min="4630" max="4631" width="5.5546875" style="2" customWidth="1"/>
    <col min="4632" max="4632" width="3.109375" style="2" customWidth="1"/>
    <col min="4633" max="4635" width="4.6640625" style="2" customWidth="1"/>
    <col min="4636" max="4637" width="6.6640625" style="2" customWidth="1"/>
    <col min="4638" max="4639" width="7.109375" style="2" customWidth="1"/>
    <col min="4640" max="4640" width="10.109375" style="2" bestFit="1" customWidth="1"/>
    <col min="4641" max="4864" width="9.109375" style="2"/>
    <col min="4865" max="4865" width="5.88671875" style="2" customWidth="1"/>
    <col min="4866" max="4866" width="31.109375" style="2" customWidth="1"/>
    <col min="4867" max="4867" width="9.109375" style="2"/>
    <col min="4868" max="4868" width="5.6640625" style="2" customWidth="1"/>
    <col min="4869" max="4869" width="4.5546875" style="2" customWidth="1"/>
    <col min="4870" max="4870" width="4.6640625" style="2" customWidth="1"/>
    <col min="4871" max="4871" width="4.33203125" style="2" customWidth="1"/>
    <col min="4872" max="4872" width="4.44140625" style="2" customWidth="1"/>
    <col min="4873" max="4873" width="5.44140625" style="2" bestFit="1" customWidth="1"/>
    <col min="4874" max="4874" width="4.6640625" style="2" customWidth="1"/>
    <col min="4875" max="4877" width="5.5546875" style="2" customWidth="1"/>
    <col min="4878" max="4879" width="7.33203125" style="2" customWidth="1"/>
    <col min="4880" max="4880" width="5.88671875" style="2" customWidth="1"/>
    <col min="4881" max="4881" width="7.44140625" style="2" customWidth="1"/>
    <col min="4882" max="4882" width="4.88671875" style="2" customWidth="1"/>
    <col min="4883" max="4883" width="8.33203125" style="2" customWidth="1"/>
    <col min="4884" max="4885" width="6.6640625" style="2" customWidth="1"/>
    <col min="4886" max="4887" width="5.5546875" style="2" customWidth="1"/>
    <col min="4888" max="4888" width="3.109375" style="2" customWidth="1"/>
    <col min="4889" max="4891" width="4.6640625" style="2" customWidth="1"/>
    <col min="4892" max="4893" width="6.6640625" style="2" customWidth="1"/>
    <col min="4894" max="4895" width="7.109375" style="2" customWidth="1"/>
    <col min="4896" max="4896" width="10.109375" style="2" bestFit="1" customWidth="1"/>
    <col min="4897" max="5120" width="9.109375" style="2"/>
    <col min="5121" max="5121" width="5.88671875" style="2" customWidth="1"/>
    <col min="5122" max="5122" width="31.109375" style="2" customWidth="1"/>
    <col min="5123" max="5123" width="9.109375" style="2"/>
    <col min="5124" max="5124" width="5.6640625" style="2" customWidth="1"/>
    <col min="5125" max="5125" width="4.5546875" style="2" customWidth="1"/>
    <col min="5126" max="5126" width="4.6640625" style="2" customWidth="1"/>
    <col min="5127" max="5127" width="4.33203125" style="2" customWidth="1"/>
    <col min="5128" max="5128" width="4.44140625" style="2" customWidth="1"/>
    <col min="5129" max="5129" width="5.44140625" style="2" bestFit="1" customWidth="1"/>
    <col min="5130" max="5130" width="4.6640625" style="2" customWidth="1"/>
    <col min="5131" max="5133" width="5.5546875" style="2" customWidth="1"/>
    <col min="5134" max="5135" width="7.33203125" style="2" customWidth="1"/>
    <col min="5136" max="5136" width="5.88671875" style="2" customWidth="1"/>
    <col min="5137" max="5137" width="7.44140625" style="2" customWidth="1"/>
    <col min="5138" max="5138" width="4.88671875" style="2" customWidth="1"/>
    <col min="5139" max="5139" width="8.33203125" style="2" customWidth="1"/>
    <col min="5140" max="5141" width="6.6640625" style="2" customWidth="1"/>
    <col min="5142" max="5143" width="5.5546875" style="2" customWidth="1"/>
    <col min="5144" max="5144" width="3.109375" style="2" customWidth="1"/>
    <col min="5145" max="5147" width="4.6640625" style="2" customWidth="1"/>
    <col min="5148" max="5149" width="6.6640625" style="2" customWidth="1"/>
    <col min="5150" max="5151" width="7.109375" style="2" customWidth="1"/>
    <col min="5152" max="5152" width="10.109375" style="2" bestFit="1" customWidth="1"/>
    <col min="5153" max="5376" width="9.109375" style="2"/>
    <col min="5377" max="5377" width="5.88671875" style="2" customWidth="1"/>
    <col min="5378" max="5378" width="31.109375" style="2" customWidth="1"/>
    <col min="5379" max="5379" width="9.109375" style="2"/>
    <col min="5380" max="5380" width="5.6640625" style="2" customWidth="1"/>
    <col min="5381" max="5381" width="4.5546875" style="2" customWidth="1"/>
    <col min="5382" max="5382" width="4.6640625" style="2" customWidth="1"/>
    <col min="5383" max="5383" width="4.33203125" style="2" customWidth="1"/>
    <col min="5384" max="5384" width="4.44140625" style="2" customWidth="1"/>
    <col min="5385" max="5385" width="5.44140625" style="2" bestFit="1" customWidth="1"/>
    <col min="5386" max="5386" width="4.6640625" style="2" customWidth="1"/>
    <col min="5387" max="5389" width="5.5546875" style="2" customWidth="1"/>
    <col min="5390" max="5391" width="7.33203125" style="2" customWidth="1"/>
    <col min="5392" max="5392" width="5.88671875" style="2" customWidth="1"/>
    <col min="5393" max="5393" width="7.44140625" style="2" customWidth="1"/>
    <col min="5394" max="5394" width="4.88671875" style="2" customWidth="1"/>
    <col min="5395" max="5395" width="8.33203125" style="2" customWidth="1"/>
    <col min="5396" max="5397" width="6.6640625" style="2" customWidth="1"/>
    <col min="5398" max="5399" width="5.5546875" style="2" customWidth="1"/>
    <col min="5400" max="5400" width="3.109375" style="2" customWidth="1"/>
    <col min="5401" max="5403" width="4.6640625" style="2" customWidth="1"/>
    <col min="5404" max="5405" width="6.6640625" style="2" customWidth="1"/>
    <col min="5406" max="5407" width="7.109375" style="2" customWidth="1"/>
    <col min="5408" max="5408" width="10.109375" style="2" bestFit="1" customWidth="1"/>
    <col min="5409" max="5632" width="9.109375" style="2"/>
    <col min="5633" max="5633" width="5.88671875" style="2" customWidth="1"/>
    <col min="5634" max="5634" width="31.109375" style="2" customWidth="1"/>
    <col min="5635" max="5635" width="9.109375" style="2"/>
    <col min="5636" max="5636" width="5.6640625" style="2" customWidth="1"/>
    <col min="5637" max="5637" width="4.5546875" style="2" customWidth="1"/>
    <col min="5638" max="5638" width="4.6640625" style="2" customWidth="1"/>
    <col min="5639" max="5639" width="4.33203125" style="2" customWidth="1"/>
    <col min="5640" max="5640" width="4.44140625" style="2" customWidth="1"/>
    <col min="5641" max="5641" width="5.44140625" style="2" bestFit="1" customWidth="1"/>
    <col min="5642" max="5642" width="4.6640625" style="2" customWidth="1"/>
    <col min="5643" max="5645" width="5.5546875" style="2" customWidth="1"/>
    <col min="5646" max="5647" width="7.33203125" style="2" customWidth="1"/>
    <col min="5648" max="5648" width="5.88671875" style="2" customWidth="1"/>
    <col min="5649" max="5649" width="7.44140625" style="2" customWidth="1"/>
    <col min="5650" max="5650" width="4.88671875" style="2" customWidth="1"/>
    <col min="5651" max="5651" width="8.33203125" style="2" customWidth="1"/>
    <col min="5652" max="5653" width="6.6640625" style="2" customWidth="1"/>
    <col min="5654" max="5655" width="5.5546875" style="2" customWidth="1"/>
    <col min="5656" max="5656" width="3.109375" style="2" customWidth="1"/>
    <col min="5657" max="5659" width="4.6640625" style="2" customWidth="1"/>
    <col min="5660" max="5661" width="6.6640625" style="2" customWidth="1"/>
    <col min="5662" max="5663" width="7.109375" style="2" customWidth="1"/>
    <col min="5664" max="5664" width="10.109375" style="2" bestFit="1" customWidth="1"/>
    <col min="5665" max="5888" width="9.109375" style="2"/>
    <col min="5889" max="5889" width="5.88671875" style="2" customWidth="1"/>
    <col min="5890" max="5890" width="31.109375" style="2" customWidth="1"/>
    <col min="5891" max="5891" width="9.109375" style="2"/>
    <col min="5892" max="5892" width="5.6640625" style="2" customWidth="1"/>
    <col min="5893" max="5893" width="4.5546875" style="2" customWidth="1"/>
    <col min="5894" max="5894" width="4.6640625" style="2" customWidth="1"/>
    <col min="5895" max="5895" width="4.33203125" style="2" customWidth="1"/>
    <col min="5896" max="5896" width="4.44140625" style="2" customWidth="1"/>
    <col min="5897" max="5897" width="5.44140625" style="2" bestFit="1" customWidth="1"/>
    <col min="5898" max="5898" width="4.6640625" style="2" customWidth="1"/>
    <col min="5899" max="5901" width="5.5546875" style="2" customWidth="1"/>
    <col min="5902" max="5903" width="7.33203125" style="2" customWidth="1"/>
    <col min="5904" max="5904" width="5.88671875" style="2" customWidth="1"/>
    <col min="5905" max="5905" width="7.44140625" style="2" customWidth="1"/>
    <col min="5906" max="5906" width="4.88671875" style="2" customWidth="1"/>
    <col min="5907" max="5907" width="8.33203125" style="2" customWidth="1"/>
    <col min="5908" max="5909" width="6.6640625" style="2" customWidth="1"/>
    <col min="5910" max="5911" width="5.5546875" style="2" customWidth="1"/>
    <col min="5912" max="5912" width="3.109375" style="2" customWidth="1"/>
    <col min="5913" max="5915" width="4.6640625" style="2" customWidth="1"/>
    <col min="5916" max="5917" width="6.6640625" style="2" customWidth="1"/>
    <col min="5918" max="5919" width="7.109375" style="2" customWidth="1"/>
    <col min="5920" max="5920" width="10.109375" style="2" bestFit="1" customWidth="1"/>
    <col min="5921" max="6144" width="9.109375" style="2"/>
    <col min="6145" max="6145" width="5.88671875" style="2" customWidth="1"/>
    <col min="6146" max="6146" width="31.109375" style="2" customWidth="1"/>
    <col min="6147" max="6147" width="9.109375" style="2"/>
    <col min="6148" max="6148" width="5.6640625" style="2" customWidth="1"/>
    <col min="6149" max="6149" width="4.5546875" style="2" customWidth="1"/>
    <col min="6150" max="6150" width="4.6640625" style="2" customWidth="1"/>
    <col min="6151" max="6151" width="4.33203125" style="2" customWidth="1"/>
    <col min="6152" max="6152" width="4.44140625" style="2" customWidth="1"/>
    <col min="6153" max="6153" width="5.44140625" style="2" bestFit="1" customWidth="1"/>
    <col min="6154" max="6154" width="4.6640625" style="2" customWidth="1"/>
    <col min="6155" max="6157" width="5.5546875" style="2" customWidth="1"/>
    <col min="6158" max="6159" width="7.33203125" style="2" customWidth="1"/>
    <col min="6160" max="6160" width="5.88671875" style="2" customWidth="1"/>
    <col min="6161" max="6161" width="7.44140625" style="2" customWidth="1"/>
    <col min="6162" max="6162" width="4.88671875" style="2" customWidth="1"/>
    <col min="6163" max="6163" width="8.33203125" style="2" customWidth="1"/>
    <col min="6164" max="6165" width="6.6640625" style="2" customWidth="1"/>
    <col min="6166" max="6167" width="5.5546875" style="2" customWidth="1"/>
    <col min="6168" max="6168" width="3.109375" style="2" customWidth="1"/>
    <col min="6169" max="6171" width="4.6640625" style="2" customWidth="1"/>
    <col min="6172" max="6173" width="6.6640625" style="2" customWidth="1"/>
    <col min="6174" max="6175" width="7.109375" style="2" customWidth="1"/>
    <col min="6176" max="6176" width="10.109375" style="2" bestFit="1" customWidth="1"/>
    <col min="6177" max="6400" width="9.109375" style="2"/>
    <col min="6401" max="6401" width="5.88671875" style="2" customWidth="1"/>
    <col min="6402" max="6402" width="31.109375" style="2" customWidth="1"/>
    <col min="6403" max="6403" width="9.109375" style="2"/>
    <col min="6404" max="6404" width="5.6640625" style="2" customWidth="1"/>
    <col min="6405" max="6405" width="4.5546875" style="2" customWidth="1"/>
    <col min="6406" max="6406" width="4.6640625" style="2" customWidth="1"/>
    <col min="6407" max="6407" width="4.33203125" style="2" customWidth="1"/>
    <col min="6408" max="6408" width="4.44140625" style="2" customWidth="1"/>
    <col min="6409" max="6409" width="5.44140625" style="2" bestFit="1" customWidth="1"/>
    <col min="6410" max="6410" width="4.6640625" style="2" customWidth="1"/>
    <col min="6411" max="6413" width="5.5546875" style="2" customWidth="1"/>
    <col min="6414" max="6415" width="7.33203125" style="2" customWidth="1"/>
    <col min="6416" max="6416" width="5.88671875" style="2" customWidth="1"/>
    <col min="6417" max="6417" width="7.44140625" style="2" customWidth="1"/>
    <col min="6418" max="6418" width="4.88671875" style="2" customWidth="1"/>
    <col min="6419" max="6419" width="8.33203125" style="2" customWidth="1"/>
    <col min="6420" max="6421" width="6.6640625" style="2" customWidth="1"/>
    <col min="6422" max="6423" width="5.5546875" style="2" customWidth="1"/>
    <col min="6424" max="6424" width="3.109375" style="2" customWidth="1"/>
    <col min="6425" max="6427" width="4.6640625" style="2" customWidth="1"/>
    <col min="6428" max="6429" width="6.6640625" style="2" customWidth="1"/>
    <col min="6430" max="6431" width="7.109375" style="2" customWidth="1"/>
    <col min="6432" max="6432" width="10.109375" style="2" bestFit="1" customWidth="1"/>
    <col min="6433" max="6656" width="9.109375" style="2"/>
    <col min="6657" max="6657" width="5.88671875" style="2" customWidth="1"/>
    <col min="6658" max="6658" width="31.109375" style="2" customWidth="1"/>
    <col min="6659" max="6659" width="9.109375" style="2"/>
    <col min="6660" max="6660" width="5.6640625" style="2" customWidth="1"/>
    <col min="6661" max="6661" width="4.5546875" style="2" customWidth="1"/>
    <col min="6662" max="6662" width="4.6640625" style="2" customWidth="1"/>
    <col min="6663" max="6663" width="4.33203125" style="2" customWidth="1"/>
    <col min="6664" max="6664" width="4.44140625" style="2" customWidth="1"/>
    <col min="6665" max="6665" width="5.44140625" style="2" bestFit="1" customWidth="1"/>
    <col min="6666" max="6666" width="4.6640625" style="2" customWidth="1"/>
    <col min="6667" max="6669" width="5.5546875" style="2" customWidth="1"/>
    <col min="6670" max="6671" width="7.33203125" style="2" customWidth="1"/>
    <col min="6672" max="6672" width="5.88671875" style="2" customWidth="1"/>
    <col min="6673" max="6673" width="7.44140625" style="2" customWidth="1"/>
    <col min="6674" max="6674" width="4.88671875" style="2" customWidth="1"/>
    <col min="6675" max="6675" width="8.33203125" style="2" customWidth="1"/>
    <col min="6676" max="6677" width="6.6640625" style="2" customWidth="1"/>
    <col min="6678" max="6679" width="5.5546875" style="2" customWidth="1"/>
    <col min="6680" max="6680" width="3.109375" style="2" customWidth="1"/>
    <col min="6681" max="6683" width="4.6640625" style="2" customWidth="1"/>
    <col min="6684" max="6685" width="6.6640625" style="2" customWidth="1"/>
    <col min="6686" max="6687" width="7.109375" style="2" customWidth="1"/>
    <col min="6688" max="6688" width="10.109375" style="2" bestFit="1" customWidth="1"/>
    <col min="6689" max="6912" width="9.109375" style="2"/>
    <col min="6913" max="6913" width="5.88671875" style="2" customWidth="1"/>
    <col min="6914" max="6914" width="31.109375" style="2" customWidth="1"/>
    <col min="6915" max="6915" width="9.109375" style="2"/>
    <col min="6916" max="6916" width="5.6640625" style="2" customWidth="1"/>
    <col min="6917" max="6917" width="4.5546875" style="2" customWidth="1"/>
    <col min="6918" max="6918" width="4.6640625" style="2" customWidth="1"/>
    <col min="6919" max="6919" width="4.33203125" style="2" customWidth="1"/>
    <col min="6920" max="6920" width="4.44140625" style="2" customWidth="1"/>
    <col min="6921" max="6921" width="5.44140625" style="2" bestFit="1" customWidth="1"/>
    <col min="6922" max="6922" width="4.6640625" style="2" customWidth="1"/>
    <col min="6923" max="6925" width="5.5546875" style="2" customWidth="1"/>
    <col min="6926" max="6927" width="7.33203125" style="2" customWidth="1"/>
    <col min="6928" max="6928" width="5.88671875" style="2" customWidth="1"/>
    <col min="6929" max="6929" width="7.44140625" style="2" customWidth="1"/>
    <col min="6930" max="6930" width="4.88671875" style="2" customWidth="1"/>
    <col min="6931" max="6931" width="8.33203125" style="2" customWidth="1"/>
    <col min="6932" max="6933" width="6.6640625" style="2" customWidth="1"/>
    <col min="6934" max="6935" width="5.5546875" style="2" customWidth="1"/>
    <col min="6936" max="6936" width="3.109375" style="2" customWidth="1"/>
    <col min="6937" max="6939" width="4.6640625" style="2" customWidth="1"/>
    <col min="6940" max="6941" width="6.6640625" style="2" customWidth="1"/>
    <col min="6942" max="6943" width="7.109375" style="2" customWidth="1"/>
    <col min="6944" max="6944" width="10.109375" style="2" bestFit="1" customWidth="1"/>
    <col min="6945" max="7168" width="9.109375" style="2"/>
    <col min="7169" max="7169" width="5.88671875" style="2" customWidth="1"/>
    <col min="7170" max="7170" width="31.109375" style="2" customWidth="1"/>
    <col min="7171" max="7171" width="9.109375" style="2"/>
    <col min="7172" max="7172" width="5.6640625" style="2" customWidth="1"/>
    <col min="7173" max="7173" width="4.5546875" style="2" customWidth="1"/>
    <col min="7174" max="7174" width="4.6640625" style="2" customWidth="1"/>
    <col min="7175" max="7175" width="4.33203125" style="2" customWidth="1"/>
    <col min="7176" max="7176" width="4.44140625" style="2" customWidth="1"/>
    <col min="7177" max="7177" width="5.44140625" style="2" bestFit="1" customWidth="1"/>
    <col min="7178" max="7178" width="4.6640625" style="2" customWidth="1"/>
    <col min="7179" max="7181" width="5.5546875" style="2" customWidth="1"/>
    <col min="7182" max="7183" width="7.33203125" style="2" customWidth="1"/>
    <col min="7184" max="7184" width="5.88671875" style="2" customWidth="1"/>
    <col min="7185" max="7185" width="7.44140625" style="2" customWidth="1"/>
    <col min="7186" max="7186" width="4.88671875" style="2" customWidth="1"/>
    <col min="7187" max="7187" width="8.33203125" style="2" customWidth="1"/>
    <col min="7188" max="7189" width="6.6640625" style="2" customWidth="1"/>
    <col min="7190" max="7191" width="5.5546875" style="2" customWidth="1"/>
    <col min="7192" max="7192" width="3.109375" style="2" customWidth="1"/>
    <col min="7193" max="7195" width="4.6640625" style="2" customWidth="1"/>
    <col min="7196" max="7197" width="6.6640625" style="2" customWidth="1"/>
    <col min="7198" max="7199" width="7.109375" style="2" customWidth="1"/>
    <col min="7200" max="7200" width="10.109375" style="2" bestFit="1" customWidth="1"/>
    <col min="7201" max="7424" width="9.109375" style="2"/>
    <col min="7425" max="7425" width="5.88671875" style="2" customWidth="1"/>
    <col min="7426" max="7426" width="31.109375" style="2" customWidth="1"/>
    <col min="7427" max="7427" width="9.109375" style="2"/>
    <col min="7428" max="7428" width="5.6640625" style="2" customWidth="1"/>
    <col min="7429" max="7429" width="4.5546875" style="2" customWidth="1"/>
    <col min="7430" max="7430" width="4.6640625" style="2" customWidth="1"/>
    <col min="7431" max="7431" width="4.33203125" style="2" customWidth="1"/>
    <col min="7432" max="7432" width="4.44140625" style="2" customWidth="1"/>
    <col min="7433" max="7433" width="5.44140625" style="2" bestFit="1" customWidth="1"/>
    <col min="7434" max="7434" width="4.6640625" style="2" customWidth="1"/>
    <col min="7435" max="7437" width="5.5546875" style="2" customWidth="1"/>
    <col min="7438" max="7439" width="7.33203125" style="2" customWidth="1"/>
    <col min="7440" max="7440" width="5.88671875" style="2" customWidth="1"/>
    <col min="7441" max="7441" width="7.44140625" style="2" customWidth="1"/>
    <col min="7442" max="7442" width="4.88671875" style="2" customWidth="1"/>
    <col min="7443" max="7443" width="8.33203125" style="2" customWidth="1"/>
    <col min="7444" max="7445" width="6.6640625" style="2" customWidth="1"/>
    <col min="7446" max="7447" width="5.5546875" style="2" customWidth="1"/>
    <col min="7448" max="7448" width="3.109375" style="2" customWidth="1"/>
    <col min="7449" max="7451" width="4.6640625" style="2" customWidth="1"/>
    <col min="7452" max="7453" width="6.6640625" style="2" customWidth="1"/>
    <col min="7454" max="7455" width="7.109375" style="2" customWidth="1"/>
    <col min="7456" max="7456" width="10.109375" style="2" bestFit="1" customWidth="1"/>
    <col min="7457" max="7680" width="9.109375" style="2"/>
    <col min="7681" max="7681" width="5.88671875" style="2" customWidth="1"/>
    <col min="7682" max="7682" width="31.109375" style="2" customWidth="1"/>
    <col min="7683" max="7683" width="9.109375" style="2"/>
    <col min="7684" max="7684" width="5.6640625" style="2" customWidth="1"/>
    <col min="7685" max="7685" width="4.5546875" style="2" customWidth="1"/>
    <col min="7686" max="7686" width="4.6640625" style="2" customWidth="1"/>
    <col min="7687" max="7687" width="4.33203125" style="2" customWidth="1"/>
    <col min="7688" max="7688" width="4.44140625" style="2" customWidth="1"/>
    <col min="7689" max="7689" width="5.44140625" style="2" bestFit="1" customWidth="1"/>
    <col min="7690" max="7690" width="4.6640625" style="2" customWidth="1"/>
    <col min="7691" max="7693" width="5.5546875" style="2" customWidth="1"/>
    <col min="7694" max="7695" width="7.33203125" style="2" customWidth="1"/>
    <col min="7696" max="7696" width="5.88671875" style="2" customWidth="1"/>
    <col min="7697" max="7697" width="7.44140625" style="2" customWidth="1"/>
    <col min="7698" max="7698" width="4.88671875" style="2" customWidth="1"/>
    <col min="7699" max="7699" width="8.33203125" style="2" customWidth="1"/>
    <col min="7700" max="7701" width="6.6640625" style="2" customWidth="1"/>
    <col min="7702" max="7703" width="5.5546875" style="2" customWidth="1"/>
    <col min="7704" max="7704" width="3.109375" style="2" customWidth="1"/>
    <col min="7705" max="7707" width="4.6640625" style="2" customWidth="1"/>
    <col min="7708" max="7709" width="6.6640625" style="2" customWidth="1"/>
    <col min="7710" max="7711" width="7.109375" style="2" customWidth="1"/>
    <col min="7712" max="7712" width="10.109375" style="2" bestFit="1" customWidth="1"/>
    <col min="7713" max="7936" width="9.109375" style="2"/>
    <col min="7937" max="7937" width="5.88671875" style="2" customWidth="1"/>
    <col min="7938" max="7938" width="31.109375" style="2" customWidth="1"/>
    <col min="7939" max="7939" width="9.109375" style="2"/>
    <col min="7940" max="7940" width="5.6640625" style="2" customWidth="1"/>
    <col min="7941" max="7941" width="4.5546875" style="2" customWidth="1"/>
    <col min="7942" max="7942" width="4.6640625" style="2" customWidth="1"/>
    <col min="7943" max="7943" width="4.33203125" style="2" customWidth="1"/>
    <col min="7944" max="7944" width="4.44140625" style="2" customWidth="1"/>
    <col min="7945" max="7945" width="5.44140625" style="2" bestFit="1" customWidth="1"/>
    <col min="7946" max="7946" width="4.6640625" style="2" customWidth="1"/>
    <col min="7947" max="7949" width="5.5546875" style="2" customWidth="1"/>
    <col min="7950" max="7951" width="7.33203125" style="2" customWidth="1"/>
    <col min="7952" max="7952" width="5.88671875" style="2" customWidth="1"/>
    <col min="7953" max="7953" width="7.44140625" style="2" customWidth="1"/>
    <col min="7954" max="7954" width="4.88671875" style="2" customWidth="1"/>
    <col min="7955" max="7955" width="8.33203125" style="2" customWidth="1"/>
    <col min="7956" max="7957" width="6.6640625" style="2" customWidth="1"/>
    <col min="7958" max="7959" width="5.5546875" style="2" customWidth="1"/>
    <col min="7960" max="7960" width="3.109375" style="2" customWidth="1"/>
    <col min="7961" max="7963" width="4.6640625" style="2" customWidth="1"/>
    <col min="7964" max="7965" width="6.6640625" style="2" customWidth="1"/>
    <col min="7966" max="7967" width="7.109375" style="2" customWidth="1"/>
    <col min="7968" max="7968" width="10.109375" style="2" bestFit="1" customWidth="1"/>
    <col min="7969" max="8192" width="9.109375" style="2"/>
    <col min="8193" max="8193" width="5.88671875" style="2" customWidth="1"/>
    <col min="8194" max="8194" width="31.109375" style="2" customWidth="1"/>
    <col min="8195" max="8195" width="9.109375" style="2"/>
    <col min="8196" max="8196" width="5.6640625" style="2" customWidth="1"/>
    <col min="8197" max="8197" width="4.5546875" style="2" customWidth="1"/>
    <col min="8198" max="8198" width="4.6640625" style="2" customWidth="1"/>
    <col min="8199" max="8199" width="4.33203125" style="2" customWidth="1"/>
    <col min="8200" max="8200" width="4.44140625" style="2" customWidth="1"/>
    <col min="8201" max="8201" width="5.44140625" style="2" bestFit="1" customWidth="1"/>
    <col min="8202" max="8202" width="4.6640625" style="2" customWidth="1"/>
    <col min="8203" max="8205" width="5.5546875" style="2" customWidth="1"/>
    <col min="8206" max="8207" width="7.33203125" style="2" customWidth="1"/>
    <col min="8208" max="8208" width="5.88671875" style="2" customWidth="1"/>
    <col min="8209" max="8209" width="7.44140625" style="2" customWidth="1"/>
    <col min="8210" max="8210" width="4.88671875" style="2" customWidth="1"/>
    <col min="8211" max="8211" width="8.33203125" style="2" customWidth="1"/>
    <col min="8212" max="8213" width="6.6640625" style="2" customWidth="1"/>
    <col min="8214" max="8215" width="5.5546875" style="2" customWidth="1"/>
    <col min="8216" max="8216" width="3.109375" style="2" customWidth="1"/>
    <col min="8217" max="8219" width="4.6640625" style="2" customWidth="1"/>
    <col min="8220" max="8221" width="6.6640625" style="2" customWidth="1"/>
    <col min="8222" max="8223" width="7.109375" style="2" customWidth="1"/>
    <col min="8224" max="8224" width="10.109375" style="2" bestFit="1" customWidth="1"/>
    <col min="8225" max="8448" width="9.109375" style="2"/>
    <col min="8449" max="8449" width="5.88671875" style="2" customWidth="1"/>
    <col min="8450" max="8450" width="31.109375" style="2" customWidth="1"/>
    <col min="8451" max="8451" width="9.109375" style="2"/>
    <col min="8452" max="8452" width="5.6640625" style="2" customWidth="1"/>
    <col min="8453" max="8453" width="4.5546875" style="2" customWidth="1"/>
    <col min="8454" max="8454" width="4.6640625" style="2" customWidth="1"/>
    <col min="8455" max="8455" width="4.33203125" style="2" customWidth="1"/>
    <col min="8456" max="8456" width="4.44140625" style="2" customWidth="1"/>
    <col min="8457" max="8457" width="5.44140625" style="2" bestFit="1" customWidth="1"/>
    <col min="8458" max="8458" width="4.6640625" style="2" customWidth="1"/>
    <col min="8459" max="8461" width="5.5546875" style="2" customWidth="1"/>
    <col min="8462" max="8463" width="7.33203125" style="2" customWidth="1"/>
    <col min="8464" max="8464" width="5.88671875" style="2" customWidth="1"/>
    <col min="8465" max="8465" width="7.44140625" style="2" customWidth="1"/>
    <col min="8466" max="8466" width="4.88671875" style="2" customWidth="1"/>
    <col min="8467" max="8467" width="8.33203125" style="2" customWidth="1"/>
    <col min="8468" max="8469" width="6.6640625" style="2" customWidth="1"/>
    <col min="8470" max="8471" width="5.5546875" style="2" customWidth="1"/>
    <col min="8472" max="8472" width="3.109375" style="2" customWidth="1"/>
    <col min="8473" max="8475" width="4.6640625" style="2" customWidth="1"/>
    <col min="8476" max="8477" width="6.6640625" style="2" customWidth="1"/>
    <col min="8478" max="8479" width="7.109375" style="2" customWidth="1"/>
    <col min="8480" max="8480" width="10.109375" style="2" bestFit="1" customWidth="1"/>
    <col min="8481" max="8704" width="9.109375" style="2"/>
    <col min="8705" max="8705" width="5.88671875" style="2" customWidth="1"/>
    <col min="8706" max="8706" width="31.109375" style="2" customWidth="1"/>
    <col min="8707" max="8707" width="9.109375" style="2"/>
    <col min="8708" max="8708" width="5.6640625" style="2" customWidth="1"/>
    <col min="8709" max="8709" width="4.5546875" style="2" customWidth="1"/>
    <col min="8710" max="8710" width="4.6640625" style="2" customWidth="1"/>
    <col min="8711" max="8711" width="4.33203125" style="2" customWidth="1"/>
    <col min="8712" max="8712" width="4.44140625" style="2" customWidth="1"/>
    <col min="8713" max="8713" width="5.44140625" style="2" bestFit="1" customWidth="1"/>
    <col min="8714" max="8714" width="4.6640625" style="2" customWidth="1"/>
    <col min="8715" max="8717" width="5.5546875" style="2" customWidth="1"/>
    <col min="8718" max="8719" width="7.33203125" style="2" customWidth="1"/>
    <col min="8720" max="8720" width="5.88671875" style="2" customWidth="1"/>
    <col min="8721" max="8721" width="7.44140625" style="2" customWidth="1"/>
    <col min="8722" max="8722" width="4.88671875" style="2" customWidth="1"/>
    <col min="8723" max="8723" width="8.33203125" style="2" customWidth="1"/>
    <col min="8724" max="8725" width="6.6640625" style="2" customWidth="1"/>
    <col min="8726" max="8727" width="5.5546875" style="2" customWidth="1"/>
    <col min="8728" max="8728" width="3.109375" style="2" customWidth="1"/>
    <col min="8729" max="8731" width="4.6640625" style="2" customWidth="1"/>
    <col min="8732" max="8733" width="6.6640625" style="2" customWidth="1"/>
    <col min="8734" max="8735" width="7.109375" style="2" customWidth="1"/>
    <col min="8736" max="8736" width="10.109375" style="2" bestFit="1" customWidth="1"/>
    <col min="8737" max="8960" width="9.109375" style="2"/>
    <col min="8961" max="8961" width="5.88671875" style="2" customWidth="1"/>
    <col min="8962" max="8962" width="31.109375" style="2" customWidth="1"/>
    <col min="8963" max="8963" width="9.109375" style="2"/>
    <col min="8964" max="8964" width="5.6640625" style="2" customWidth="1"/>
    <col min="8965" max="8965" width="4.5546875" style="2" customWidth="1"/>
    <col min="8966" max="8966" width="4.6640625" style="2" customWidth="1"/>
    <col min="8967" max="8967" width="4.33203125" style="2" customWidth="1"/>
    <col min="8968" max="8968" width="4.44140625" style="2" customWidth="1"/>
    <col min="8969" max="8969" width="5.44140625" style="2" bestFit="1" customWidth="1"/>
    <col min="8970" max="8970" width="4.6640625" style="2" customWidth="1"/>
    <col min="8971" max="8973" width="5.5546875" style="2" customWidth="1"/>
    <col min="8974" max="8975" width="7.33203125" style="2" customWidth="1"/>
    <col min="8976" max="8976" width="5.88671875" style="2" customWidth="1"/>
    <col min="8977" max="8977" width="7.44140625" style="2" customWidth="1"/>
    <col min="8978" max="8978" width="4.88671875" style="2" customWidth="1"/>
    <col min="8979" max="8979" width="8.33203125" style="2" customWidth="1"/>
    <col min="8980" max="8981" width="6.6640625" style="2" customWidth="1"/>
    <col min="8982" max="8983" width="5.5546875" style="2" customWidth="1"/>
    <col min="8984" max="8984" width="3.109375" style="2" customWidth="1"/>
    <col min="8985" max="8987" width="4.6640625" style="2" customWidth="1"/>
    <col min="8988" max="8989" width="6.6640625" style="2" customWidth="1"/>
    <col min="8990" max="8991" width="7.109375" style="2" customWidth="1"/>
    <col min="8992" max="8992" width="10.109375" style="2" bestFit="1" customWidth="1"/>
    <col min="8993" max="9216" width="9.109375" style="2"/>
    <col min="9217" max="9217" width="5.88671875" style="2" customWidth="1"/>
    <col min="9218" max="9218" width="31.109375" style="2" customWidth="1"/>
    <col min="9219" max="9219" width="9.109375" style="2"/>
    <col min="9220" max="9220" width="5.6640625" style="2" customWidth="1"/>
    <col min="9221" max="9221" width="4.5546875" style="2" customWidth="1"/>
    <col min="9222" max="9222" width="4.6640625" style="2" customWidth="1"/>
    <col min="9223" max="9223" width="4.33203125" style="2" customWidth="1"/>
    <col min="9224" max="9224" width="4.44140625" style="2" customWidth="1"/>
    <col min="9225" max="9225" width="5.44140625" style="2" bestFit="1" customWidth="1"/>
    <col min="9226" max="9226" width="4.6640625" style="2" customWidth="1"/>
    <col min="9227" max="9229" width="5.5546875" style="2" customWidth="1"/>
    <col min="9230" max="9231" width="7.33203125" style="2" customWidth="1"/>
    <col min="9232" max="9232" width="5.88671875" style="2" customWidth="1"/>
    <col min="9233" max="9233" width="7.44140625" style="2" customWidth="1"/>
    <col min="9234" max="9234" width="4.88671875" style="2" customWidth="1"/>
    <col min="9235" max="9235" width="8.33203125" style="2" customWidth="1"/>
    <col min="9236" max="9237" width="6.6640625" style="2" customWidth="1"/>
    <col min="9238" max="9239" width="5.5546875" style="2" customWidth="1"/>
    <col min="9240" max="9240" width="3.109375" style="2" customWidth="1"/>
    <col min="9241" max="9243" width="4.6640625" style="2" customWidth="1"/>
    <col min="9244" max="9245" width="6.6640625" style="2" customWidth="1"/>
    <col min="9246" max="9247" width="7.109375" style="2" customWidth="1"/>
    <col min="9248" max="9248" width="10.109375" style="2" bestFit="1" customWidth="1"/>
    <col min="9249" max="9472" width="9.109375" style="2"/>
    <col min="9473" max="9473" width="5.88671875" style="2" customWidth="1"/>
    <col min="9474" max="9474" width="31.109375" style="2" customWidth="1"/>
    <col min="9475" max="9475" width="9.109375" style="2"/>
    <col min="9476" max="9476" width="5.6640625" style="2" customWidth="1"/>
    <col min="9477" max="9477" width="4.5546875" style="2" customWidth="1"/>
    <col min="9478" max="9478" width="4.6640625" style="2" customWidth="1"/>
    <col min="9479" max="9479" width="4.33203125" style="2" customWidth="1"/>
    <col min="9480" max="9480" width="4.44140625" style="2" customWidth="1"/>
    <col min="9481" max="9481" width="5.44140625" style="2" bestFit="1" customWidth="1"/>
    <col min="9482" max="9482" width="4.6640625" style="2" customWidth="1"/>
    <col min="9483" max="9485" width="5.5546875" style="2" customWidth="1"/>
    <col min="9486" max="9487" width="7.33203125" style="2" customWidth="1"/>
    <col min="9488" max="9488" width="5.88671875" style="2" customWidth="1"/>
    <col min="9489" max="9489" width="7.44140625" style="2" customWidth="1"/>
    <col min="9490" max="9490" width="4.88671875" style="2" customWidth="1"/>
    <col min="9491" max="9491" width="8.33203125" style="2" customWidth="1"/>
    <col min="9492" max="9493" width="6.6640625" style="2" customWidth="1"/>
    <col min="9494" max="9495" width="5.5546875" style="2" customWidth="1"/>
    <col min="9496" max="9496" width="3.109375" style="2" customWidth="1"/>
    <col min="9497" max="9499" width="4.6640625" style="2" customWidth="1"/>
    <col min="9500" max="9501" width="6.6640625" style="2" customWidth="1"/>
    <col min="9502" max="9503" width="7.109375" style="2" customWidth="1"/>
    <col min="9504" max="9504" width="10.109375" style="2" bestFit="1" customWidth="1"/>
    <col min="9505" max="9728" width="9.109375" style="2"/>
    <col min="9729" max="9729" width="5.88671875" style="2" customWidth="1"/>
    <col min="9730" max="9730" width="31.109375" style="2" customWidth="1"/>
    <col min="9731" max="9731" width="9.109375" style="2"/>
    <col min="9732" max="9732" width="5.6640625" style="2" customWidth="1"/>
    <col min="9733" max="9733" width="4.5546875" style="2" customWidth="1"/>
    <col min="9734" max="9734" width="4.6640625" style="2" customWidth="1"/>
    <col min="9735" max="9735" width="4.33203125" style="2" customWidth="1"/>
    <col min="9736" max="9736" width="4.44140625" style="2" customWidth="1"/>
    <col min="9737" max="9737" width="5.44140625" style="2" bestFit="1" customWidth="1"/>
    <col min="9738" max="9738" width="4.6640625" style="2" customWidth="1"/>
    <col min="9739" max="9741" width="5.5546875" style="2" customWidth="1"/>
    <col min="9742" max="9743" width="7.33203125" style="2" customWidth="1"/>
    <col min="9744" max="9744" width="5.88671875" style="2" customWidth="1"/>
    <col min="9745" max="9745" width="7.44140625" style="2" customWidth="1"/>
    <col min="9746" max="9746" width="4.88671875" style="2" customWidth="1"/>
    <col min="9747" max="9747" width="8.33203125" style="2" customWidth="1"/>
    <col min="9748" max="9749" width="6.6640625" style="2" customWidth="1"/>
    <col min="9750" max="9751" width="5.5546875" style="2" customWidth="1"/>
    <col min="9752" max="9752" width="3.109375" style="2" customWidth="1"/>
    <col min="9753" max="9755" width="4.6640625" style="2" customWidth="1"/>
    <col min="9756" max="9757" width="6.6640625" style="2" customWidth="1"/>
    <col min="9758" max="9759" width="7.109375" style="2" customWidth="1"/>
    <col min="9760" max="9760" width="10.109375" style="2" bestFit="1" customWidth="1"/>
    <col min="9761" max="9984" width="9.109375" style="2"/>
    <col min="9985" max="9985" width="5.88671875" style="2" customWidth="1"/>
    <col min="9986" max="9986" width="31.109375" style="2" customWidth="1"/>
    <col min="9987" max="9987" width="9.109375" style="2"/>
    <col min="9988" max="9988" width="5.6640625" style="2" customWidth="1"/>
    <col min="9989" max="9989" width="4.5546875" style="2" customWidth="1"/>
    <col min="9990" max="9990" width="4.6640625" style="2" customWidth="1"/>
    <col min="9991" max="9991" width="4.33203125" style="2" customWidth="1"/>
    <col min="9992" max="9992" width="4.44140625" style="2" customWidth="1"/>
    <col min="9993" max="9993" width="5.44140625" style="2" bestFit="1" customWidth="1"/>
    <col min="9994" max="9994" width="4.6640625" style="2" customWidth="1"/>
    <col min="9995" max="9997" width="5.5546875" style="2" customWidth="1"/>
    <col min="9998" max="9999" width="7.33203125" style="2" customWidth="1"/>
    <col min="10000" max="10000" width="5.88671875" style="2" customWidth="1"/>
    <col min="10001" max="10001" width="7.44140625" style="2" customWidth="1"/>
    <col min="10002" max="10002" width="4.88671875" style="2" customWidth="1"/>
    <col min="10003" max="10003" width="8.33203125" style="2" customWidth="1"/>
    <col min="10004" max="10005" width="6.6640625" style="2" customWidth="1"/>
    <col min="10006" max="10007" width="5.5546875" style="2" customWidth="1"/>
    <col min="10008" max="10008" width="3.109375" style="2" customWidth="1"/>
    <col min="10009" max="10011" width="4.6640625" style="2" customWidth="1"/>
    <col min="10012" max="10013" width="6.6640625" style="2" customWidth="1"/>
    <col min="10014" max="10015" width="7.109375" style="2" customWidth="1"/>
    <col min="10016" max="10016" width="10.109375" style="2" bestFit="1" customWidth="1"/>
    <col min="10017" max="10240" width="9.109375" style="2"/>
    <col min="10241" max="10241" width="5.88671875" style="2" customWidth="1"/>
    <col min="10242" max="10242" width="31.109375" style="2" customWidth="1"/>
    <col min="10243" max="10243" width="9.109375" style="2"/>
    <col min="10244" max="10244" width="5.6640625" style="2" customWidth="1"/>
    <col min="10245" max="10245" width="4.5546875" style="2" customWidth="1"/>
    <col min="10246" max="10246" width="4.6640625" style="2" customWidth="1"/>
    <col min="10247" max="10247" width="4.33203125" style="2" customWidth="1"/>
    <col min="10248" max="10248" width="4.44140625" style="2" customWidth="1"/>
    <col min="10249" max="10249" width="5.44140625" style="2" bestFit="1" customWidth="1"/>
    <col min="10250" max="10250" width="4.6640625" style="2" customWidth="1"/>
    <col min="10251" max="10253" width="5.5546875" style="2" customWidth="1"/>
    <col min="10254" max="10255" width="7.33203125" style="2" customWidth="1"/>
    <col min="10256" max="10256" width="5.88671875" style="2" customWidth="1"/>
    <col min="10257" max="10257" width="7.44140625" style="2" customWidth="1"/>
    <col min="10258" max="10258" width="4.88671875" style="2" customWidth="1"/>
    <col min="10259" max="10259" width="8.33203125" style="2" customWidth="1"/>
    <col min="10260" max="10261" width="6.6640625" style="2" customWidth="1"/>
    <col min="10262" max="10263" width="5.5546875" style="2" customWidth="1"/>
    <col min="10264" max="10264" width="3.109375" style="2" customWidth="1"/>
    <col min="10265" max="10267" width="4.6640625" style="2" customWidth="1"/>
    <col min="10268" max="10269" width="6.6640625" style="2" customWidth="1"/>
    <col min="10270" max="10271" width="7.109375" style="2" customWidth="1"/>
    <col min="10272" max="10272" width="10.109375" style="2" bestFit="1" customWidth="1"/>
    <col min="10273" max="10496" width="9.109375" style="2"/>
    <col min="10497" max="10497" width="5.88671875" style="2" customWidth="1"/>
    <col min="10498" max="10498" width="31.109375" style="2" customWidth="1"/>
    <col min="10499" max="10499" width="9.109375" style="2"/>
    <col min="10500" max="10500" width="5.6640625" style="2" customWidth="1"/>
    <col min="10501" max="10501" width="4.5546875" style="2" customWidth="1"/>
    <col min="10502" max="10502" width="4.6640625" style="2" customWidth="1"/>
    <col min="10503" max="10503" width="4.33203125" style="2" customWidth="1"/>
    <col min="10504" max="10504" width="4.44140625" style="2" customWidth="1"/>
    <col min="10505" max="10505" width="5.44140625" style="2" bestFit="1" customWidth="1"/>
    <col min="10506" max="10506" width="4.6640625" style="2" customWidth="1"/>
    <col min="10507" max="10509" width="5.5546875" style="2" customWidth="1"/>
    <col min="10510" max="10511" width="7.33203125" style="2" customWidth="1"/>
    <col min="10512" max="10512" width="5.88671875" style="2" customWidth="1"/>
    <col min="10513" max="10513" width="7.44140625" style="2" customWidth="1"/>
    <col min="10514" max="10514" width="4.88671875" style="2" customWidth="1"/>
    <col min="10515" max="10515" width="8.33203125" style="2" customWidth="1"/>
    <col min="10516" max="10517" width="6.6640625" style="2" customWidth="1"/>
    <col min="10518" max="10519" width="5.5546875" style="2" customWidth="1"/>
    <col min="10520" max="10520" width="3.109375" style="2" customWidth="1"/>
    <col min="10521" max="10523" width="4.6640625" style="2" customWidth="1"/>
    <col min="10524" max="10525" width="6.6640625" style="2" customWidth="1"/>
    <col min="10526" max="10527" width="7.109375" style="2" customWidth="1"/>
    <col min="10528" max="10528" width="10.109375" style="2" bestFit="1" customWidth="1"/>
    <col min="10529" max="10752" width="9.109375" style="2"/>
    <col min="10753" max="10753" width="5.88671875" style="2" customWidth="1"/>
    <col min="10754" max="10754" width="31.109375" style="2" customWidth="1"/>
    <col min="10755" max="10755" width="9.109375" style="2"/>
    <col min="10756" max="10756" width="5.6640625" style="2" customWidth="1"/>
    <col min="10757" max="10757" width="4.5546875" style="2" customWidth="1"/>
    <col min="10758" max="10758" width="4.6640625" style="2" customWidth="1"/>
    <col min="10759" max="10759" width="4.33203125" style="2" customWidth="1"/>
    <col min="10760" max="10760" width="4.44140625" style="2" customWidth="1"/>
    <col min="10761" max="10761" width="5.44140625" style="2" bestFit="1" customWidth="1"/>
    <col min="10762" max="10762" width="4.6640625" style="2" customWidth="1"/>
    <col min="10763" max="10765" width="5.5546875" style="2" customWidth="1"/>
    <col min="10766" max="10767" width="7.33203125" style="2" customWidth="1"/>
    <col min="10768" max="10768" width="5.88671875" style="2" customWidth="1"/>
    <col min="10769" max="10769" width="7.44140625" style="2" customWidth="1"/>
    <col min="10770" max="10770" width="4.88671875" style="2" customWidth="1"/>
    <col min="10771" max="10771" width="8.33203125" style="2" customWidth="1"/>
    <col min="10772" max="10773" width="6.6640625" style="2" customWidth="1"/>
    <col min="10774" max="10775" width="5.5546875" style="2" customWidth="1"/>
    <col min="10776" max="10776" width="3.109375" style="2" customWidth="1"/>
    <col min="10777" max="10779" width="4.6640625" style="2" customWidth="1"/>
    <col min="10780" max="10781" width="6.6640625" style="2" customWidth="1"/>
    <col min="10782" max="10783" width="7.109375" style="2" customWidth="1"/>
    <col min="10784" max="10784" width="10.109375" style="2" bestFit="1" customWidth="1"/>
    <col min="10785" max="11008" width="9.109375" style="2"/>
    <col min="11009" max="11009" width="5.88671875" style="2" customWidth="1"/>
    <col min="11010" max="11010" width="31.109375" style="2" customWidth="1"/>
    <col min="11011" max="11011" width="9.109375" style="2"/>
    <col min="11012" max="11012" width="5.6640625" style="2" customWidth="1"/>
    <col min="11013" max="11013" width="4.5546875" style="2" customWidth="1"/>
    <col min="11014" max="11014" width="4.6640625" style="2" customWidth="1"/>
    <col min="11015" max="11015" width="4.33203125" style="2" customWidth="1"/>
    <col min="11016" max="11016" width="4.44140625" style="2" customWidth="1"/>
    <col min="11017" max="11017" width="5.44140625" style="2" bestFit="1" customWidth="1"/>
    <col min="11018" max="11018" width="4.6640625" style="2" customWidth="1"/>
    <col min="11019" max="11021" width="5.5546875" style="2" customWidth="1"/>
    <col min="11022" max="11023" width="7.33203125" style="2" customWidth="1"/>
    <col min="11024" max="11024" width="5.88671875" style="2" customWidth="1"/>
    <col min="11025" max="11025" width="7.44140625" style="2" customWidth="1"/>
    <col min="11026" max="11026" width="4.88671875" style="2" customWidth="1"/>
    <col min="11027" max="11027" width="8.33203125" style="2" customWidth="1"/>
    <col min="11028" max="11029" width="6.6640625" style="2" customWidth="1"/>
    <col min="11030" max="11031" width="5.5546875" style="2" customWidth="1"/>
    <col min="11032" max="11032" width="3.109375" style="2" customWidth="1"/>
    <col min="11033" max="11035" width="4.6640625" style="2" customWidth="1"/>
    <col min="11036" max="11037" width="6.6640625" style="2" customWidth="1"/>
    <col min="11038" max="11039" width="7.109375" style="2" customWidth="1"/>
    <col min="11040" max="11040" width="10.109375" style="2" bestFit="1" customWidth="1"/>
    <col min="11041" max="11264" width="9.109375" style="2"/>
    <col min="11265" max="11265" width="5.88671875" style="2" customWidth="1"/>
    <col min="11266" max="11266" width="31.109375" style="2" customWidth="1"/>
    <col min="11267" max="11267" width="9.109375" style="2"/>
    <col min="11268" max="11268" width="5.6640625" style="2" customWidth="1"/>
    <col min="11269" max="11269" width="4.5546875" style="2" customWidth="1"/>
    <col min="11270" max="11270" width="4.6640625" style="2" customWidth="1"/>
    <col min="11271" max="11271" width="4.33203125" style="2" customWidth="1"/>
    <col min="11272" max="11272" width="4.44140625" style="2" customWidth="1"/>
    <col min="11273" max="11273" width="5.44140625" style="2" bestFit="1" customWidth="1"/>
    <col min="11274" max="11274" width="4.6640625" style="2" customWidth="1"/>
    <col min="11275" max="11277" width="5.5546875" style="2" customWidth="1"/>
    <col min="11278" max="11279" width="7.33203125" style="2" customWidth="1"/>
    <col min="11280" max="11280" width="5.88671875" style="2" customWidth="1"/>
    <col min="11281" max="11281" width="7.44140625" style="2" customWidth="1"/>
    <col min="11282" max="11282" width="4.88671875" style="2" customWidth="1"/>
    <col min="11283" max="11283" width="8.33203125" style="2" customWidth="1"/>
    <col min="11284" max="11285" width="6.6640625" style="2" customWidth="1"/>
    <col min="11286" max="11287" width="5.5546875" style="2" customWidth="1"/>
    <col min="11288" max="11288" width="3.109375" style="2" customWidth="1"/>
    <col min="11289" max="11291" width="4.6640625" style="2" customWidth="1"/>
    <col min="11292" max="11293" width="6.6640625" style="2" customWidth="1"/>
    <col min="11294" max="11295" width="7.109375" style="2" customWidth="1"/>
    <col min="11296" max="11296" width="10.109375" style="2" bestFit="1" customWidth="1"/>
    <col min="11297" max="11520" width="9.109375" style="2"/>
    <col min="11521" max="11521" width="5.88671875" style="2" customWidth="1"/>
    <col min="11522" max="11522" width="31.109375" style="2" customWidth="1"/>
    <col min="11523" max="11523" width="9.109375" style="2"/>
    <col min="11524" max="11524" width="5.6640625" style="2" customWidth="1"/>
    <col min="11525" max="11525" width="4.5546875" style="2" customWidth="1"/>
    <col min="11526" max="11526" width="4.6640625" style="2" customWidth="1"/>
    <col min="11527" max="11527" width="4.33203125" style="2" customWidth="1"/>
    <col min="11528" max="11528" width="4.44140625" style="2" customWidth="1"/>
    <col min="11529" max="11529" width="5.44140625" style="2" bestFit="1" customWidth="1"/>
    <col min="11530" max="11530" width="4.6640625" style="2" customWidth="1"/>
    <col min="11531" max="11533" width="5.5546875" style="2" customWidth="1"/>
    <col min="11534" max="11535" width="7.33203125" style="2" customWidth="1"/>
    <col min="11536" max="11536" width="5.88671875" style="2" customWidth="1"/>
    <col min="11537" max="11537" width="7.44140625" style="2" customWidth="1"/>
    <col min="11538" max="11538" width="4.88671875" style="2" customWidth="1"/>
    <col min="11539" max="11539" width="8.33203125" style="2" customWidth="1"/>
    <col min="11540" max="11541" width="6.6640625" style="2" customWidth="1"/>
    <col min="11542" max="11543" width="5.5546875" style="2" customWidth="1"/>
    <col min="11544" max="11544" width="3.109375" style="2" customWidth="1"/>
    <col min="11545" max="11547" width="4.6640625" style="2" customWidth="1"/>
    <col min="11548" max="11549" width="6.6640625" style="2" customWidth="1"/>
    <col min="11550" max="11551" width="7.109375" style="2" customWidth="1"/>
    <col min="11552" max="11552" width="10.109375" style="2" bestFit="1" customWidth="1"/>
    <col min="11553" max="11776" width="9.109375" style="2"/>
    <col min="11777" max="11777" width="5.88671875" style="2" customWidth="1"/>
    <col min="11778" max="11778" width="31.109375" style="2" customWidth="1"/>
    <col min="11779" max="11779" width="9.109375" style="2"/>
    <col min="11780" max="11780" width="5.6640625" style="2" customWidth="1"/>
    <col min="11781" max="11781" width="4.5546875" style="2" customWidth="1"/>
    <col min="11782" max="11782" width="4.6640625" style="2" customWidth="1"/>
    <col min="11783" max="11783" width="4.33203125" style="2" customWidth="1"/>
    <col min="11784" max="11784" width="4.44140625" style="2" customWidth="1"/>
    <col min="11785" max="11785" width="5.44140625" style="2" bestFit="1" customWidth="1"/>
    <col min="11786" max="11786" width="4.6640625" style="2" customWidth="1"/>
    <col min="11787" max="11789" width="5.5546875" style="2" customWidth="1"/>
    <col min="11790" max="11791" width="7.33203125" style="2" customWidth="1"/>
    <col min="11792" max="11792" width="5.88671875" style="2" customWidth="1"/>
    <col min="11793" max="11793" width="7.44140625" style="2" customWidth="1"/>
    <col min="11794" max="11794" width="4.88671875" style="2" customWidth="1"/>
    <col min="11795" max="11795" width="8.33203125" style="2" customWidth="1"/>
    <col min="11796" max="11797" width="6.6640625" style="2" customWidth="1"/>
    <col min="11798" max="11799" width="5.5546875" style="2" customWidth="1"/>
    <col min="11800" max="11800" width="3.109375" style="2" customWidth="1"/>
    <col min="11801" max="11803" width="4.6640625" style="2" customWidth="1"/>
    <col min="11804" max="11805" width="6.6640625" style="2" customWidth="1"/>
    <col min="11806" max="11807" width="7.109375" style="2" customWidth="1"/>
    <col min="11808" max="11808" width="10.109375" style="2" bestFit="1" customWidth="1"/>
    <col min="11809" max="12032" width="9.109375" style="2"/>
    <col min="12033" max="12033" width="5.88671875" style="2" customWidth="1"/>
    <col min="12034" max="12034" width="31.109375" style="2" customWidth="1"/>
    <col min="12035" max="12035" width="9.109375" style="2"/>
    <col min="12036" max="12036" width="5.6640625" style="2" customWidth="1"/>
    <col min="12037" max="12037" width="4.5546875" style="2" customWidth="1"/>
    <col min="12038" max="12038" width="4.6640625" style="2" customWidth="1"/>
    <col min="12039" max="12039" width="4.33203125" style="2" customWidth="1"/>
    <col min="12040" max="12040" width="4.44140625" style="2" customWidth="1"/>
    <col min="12041" max="12041" width="5.44140625" style="2" bestFit="1" customWidth="1"/>
    <col min="12042" max="12042" width="4.6640625" style="2" customWidth="1"/>
    <col min="12043" max="12045" width="5.5546875" style="2" customWidth="1"/>
    <col min="12046" max="12047" width="7.33203125" style="2" customWidth="1"/>
    <col min="12048" max="12048" width="5.88671875" style="2" customWidth="1"/>
    <col min="12049" max="12049" width="7.44140625" style="2" customWidth="1"/>
    <col min="12050" max="12050" width="4.88671875" style="2" customWidth="1"/>
    <col min="12051" max="12051" width="8.33203125" style="2" customWidth="1"/>
    <col min="12052" max="12053" width="6.6640625" style="2" customWidth="1"/>
    <col min="12054" max="12055" width="5.5546875" style="2" customWidth="1"/>
    <col min="12056" max="12056" width="3.109375" style="2" customWidth="1"/>
    <col min="12057" max="12059" width="4.6640625" style="2" customWidth="1"/>
    <col min="12060" max="12061" width="6.6640625" style="2" customWidth="1"/>
    <col min="12062" max="12063" width="7.109375" style="2" customWidth="1"/>
    <col min="12064" max="12064" width="10.109375" style="2" bestFit="1" customWidth="1"/>
    <col min="12065" max="12288" width="9.109375" style="2"/>
    <col min="12289" max="12289" width="5.88671875" style="2" customWidth="1"/>
    <col min="12290" max="12290" width="31.109375" style="2" customWidth="1"/>
    <col min="12291" max="12291" width="9.109375" style="2"/>
    <col min="12292" max="12292" width="5.6640625" style="2" customWidth="1"/>
    <col min="12293" max="12293" width="4.5546875" style="2" customWidth="1"/>
    <col min="12294" max="12294" width="4.6640625" style="2" customWidth="1"/>
    <col min="12295" max="12295" width="4.33203125" style="2" customWidth="1"/>
    <col min="12296" max="12296" width="4.44140625" style="2" customWidth="1"/>
    <col min="12297" max="12297" width="5.44140625" style="2" bestFit="1" customWidth="1"/>
    <col min="12298" max="12298" width="4.6640625" style="2" customWidth="1"/>
    <col min="12299" max="12301" width="5.5546875" style="2" customWidth="1"/>
    <col min="12302" max="12303" width="7.33203125" style="2" customWidth="1"/>
    <col min="12304" max="12304" width="5.88671875" style="2" customWidth="1"/>
    <col min="12305" max="12305" width="7.44140625" style="2" customWidth="1"/>
    <col min="12306" max="12306" width="4.88671875" style="2" customWidth="1"/>
    <col min="12307" max="12307" width="8.33203125" style="2" customWidth="1"/>
    <col min="12308" max="12309" width="6.6640625" style="2" customWidth="1"/>
    <col min="12310" max="12311" width="5.5546875" style="2" customWidth="1"/>
    <col min="12312" max="12312" width="3.109375" style="2" customWidth="1"/>
    <col min="12313" max="12315" width="4.6640625" style="2" customWidth="1"/>
    <col min="12316" max="12317" width="6.6640625" style="2" customWidth="1"/>
    <col min="12318" max="12319" width="7.109375" style="2" customWidth="1"/>
    <col min="12320" max="12320" width="10.109375" style="2" bestFit="1" customWidth="1"/>
    <col min="12321" max="12544" width="9.109375" style="2"/>
    <col min="12545" max="12545" width="5.88671875" style="2" customWidth="1"/>
    <col min="12546" max="12546" width="31.109375" style="2" customWidth="1"/>
    <col min="12547" max="12547" width="9.109375" style="2"/>
    <col min="12548" max="12548" width="5.6640625" style="2" customWidth="1"/>
    <col min="12549" max="12549" width="4.5546875" style="2" customWidth="1"/>
    <col min="12550" max="12550" width="4.6640625" style="2" customWidth="1"/>
    <col min="12551" max="12551" width="4.33203125" style="2" customWidth="1"/>
    <col min="12552" max="12552" width="4.44140625" style="2" customWidth="1"/>
    <col min="12553" max="12553" width="5.44140625" style="2" bestFit="1" customWidth="1"/>
    <col min="12554" max="12554" width="4.6640625" style="2" customWidth="1"/>
    <col min="12555" max="12557" width="5.5546875" style="2" customWidth="1"/>
    <col min="12558" max="12559" width="7.33203125" style="2" customWidth="1"/>
    <col min="12560" max="12560" width="5.88671875" style="2" customWidth="1"/>
    <col min="12561" max="12561" width="7.44140625" style="2" customWidth="1"/>
    <col min="12562" max="12562" width="4.88671875" style="2" customWidth="1"/>
    <col min="12563" max="12563" width="8.33203125" style="2" customWidth="1"/>
    <col min="12564" max="12565" width="6.6640625" style="2" customWidth="1"/>
    <col min="12566" max="12567" width="5.5546875" style="2" customWidth="1"/>
    <col min="12568" max="12568" width="3.109375" style="2" customWidth="1"/>
    <col min="12569" max="12571" width="4.6640625" style="2" customWidth="1"/>
    <col min="12572" max="12573" width="6.6640625" style="2" customWidth="1"/>
    <col min="12574" max="12575" width="7.109375" style="2" customWidth="1"/>
    <col min="12576" max="12576" width="10.109375" style="2" bestFit="1" customWidth="1"/>
    <col min="12577" max="12800" width="9.109375" style="2"/>
    <col min="12801" max="12801" width="5.88671875" style="2" customWidth="1"/>
    <col min="12802" max="12802" width="31.109375" style="2" customWidth="1"/>
    <col min="12803" max="12803" width="9.109375" style="2"/>
    <col min="12804" max="12804" width="5.6640625" style="2" customWidth="1"/>
    <col min="12805" max="12805" width="4.5546875" style="2" customWidth="1"/>
    <col min="12806" max="12806" width="4.6640625" style="2" customWidth="1"/>
    <col min="12807" max="12807" width="4.33203125" style="2" customWidth="1"/>
    <col min="12808" max="12808" width="4.44140625" style="2" customWidth="1"/>
    <col min="12809" max="12809" width="5.44140625" style="2" bestFit="1" customWidth="1"/>
    <col min="12810" max="12810" width="4.6640625" style="2" customWidth="1"/>
    <col min="12811" max="12813" width="5.5546875" style="2" customWidth="1"/>
    <col min="12814" max="12815" width="7.33203125" style="2" customWidth="1"/>
    <col min="12816" max="12816" width="5.88671875" style="2" customWidth="1"/>
    <col min="12817" max="12817" width="7.44140625" style="2" customWidth="1"/>
    <col min="12818" max="12818" width="4.88671875" style="2" customWidth="1"/>
    <col min="12819" max="12819" width="8.33203125" style="2" customWidth="1"/>
    <col min="12820" max="12821" width="6.6640625" style="2" customWidth="1"/>
    <col min="12822" max="12823" width="5.5546875" style="2" customWidth="1"/>
    <col min="12824" max="12824" width="3.109375" style="2" customWidth="1"/>
    <col min="12825" max="12827" width="4.6640625" style="2" customWidth="1"/>
    <col min="12828" max="12829" width="6.6640625" style="2" customWidth="1"/>
    <col min="12830" max="12831" width="7.109375" style="2" customWidth="1"/>
    <col min="12832" max="12832" width="10.109375" style="2" bestFit="1" customWidth="1"/>
    <col min="12833" max="13056" width="9.109375" style="2"/>
    <col min="13057" max="13057" width="5.88671875" style="2" customWidth="1"/>
    <col min="13058" max="13058" width="31.109375" style="2" customWidth="1"/>
    <col min="13059" max="13059" width="9.109375" style="2"/>
    <col min="13060" max="13060" width="5.6640625" style="2" customWidth="1"/>
    <col min="13061" max="13061" width="4.5546875" style="2" customWidth="1"/>
    <col min="13062" max="13062" width="4.6640625" style="2" customWidth="1"/>
    <col min="13063" max="13063" width="4.33203125" style="2" customWidth="1"/>
    <col min="13064" max="13064" width="4.44140625" style="2" customWidth="1"/>
    <col min="13065" max="13065" width="5.44140625" style="2" bestFit="1" customWidth="1"/>
    <col min="13066" max="13066" width="4.6640625" style="2" customWidth="1"/>
    <col min="13067" max="13069" width="5.5546875" style="2" customWidth="1"/>
    <col min="13070" max="13071" width="7.33203125" style="2" customWidth="1"/>
    <col min="13072" max="13072" width="5.88671875" style="2" customWidth="1"/>
    <col min="13073" max="13073" width="7.44140625" style="2" customWidth="1"/>
    <col min="13074" max="13074" width="4.88671875" style="2" customWidth="1"/>
    <col min="13075" max="13075" width="8.33203125" style="2" customWidth="1"/>
    <col min="13076" max="13077" width="6.6640625" style="2" customWidth="1"/>
    <col min="13078" max="13079" width="5.5546875" style="2" customWidth="1"/>
    <col min="13080" max="13080" width="3.109375" style="2" customWidth="1"/>
    <col min="13081" max="13083" width="4.6640625" style="2" customWidth="1"/>
    <col min="13084" max="13085" width="6.6640625" style="2" customWidth="1"/>
    <col min="13086" max="13087" width="7.109375" style="2" customWidth="1"/>
    <col min="13088" max="13088" width="10.109375" style="2" bestFit="1" customWidth="1"/>
    <col min="13089" max="13312" width="9.109375" style="2"/>
    <col min="13313" max="13313" width="5.88671875" style="2" customWidth="1"/>
    <col min="13314" max="13314" width="31.109375" style="2" customWidth="1"/>
    <col min="13315" max="13315" width="9.109375" style="2"/>
    <col min="13316" max="13316" width="5.6640625" style="2" customWidth="1"/>
    <col min="13317" max="13317" width="4.5546875" style="2" customWidth="1"/>
    <col min="13318" max="13318" width="4.6640625" style="2" customWidth="1"/>
    <col min="13319" max="13319" width="4.33203125" style="2" customWidth="1"/>
    <col min="13320" max="13320" width="4.44140625" style="2" customWidth="1"/>
    <col min="13321" max="13321" width="5.44140625" style="2" bestFit="1" customWidth="1"/>
    <col min="13322" max="13322" width="4.6640625" style="2" customWidth="1"/>
    <col min="13323" max="13325" width="5.5546875" style="2" customWidth="1"/>
    <col min="13326" max="13327" width="7.33203125" style="2" customWidth="1"/>
    <col min="13328" max="13328" width="5.88671875" style="2" customWidth="1"/>
    <col min="13329" max="13329" width="7.44140625" style="2" customWidth="1"/>
    <col min="13330" max="13330" width="4.88671875" style="2" customWidth="1"/>
    <col min="13331" max="13331" width="8.33203125" style="2" customWidth="1"/>
    <col min="13332" max="13333" width="6.6640625" style="2" customWidth="1"/>
    <col min="13334" max="13335" width="5.5546875" style="2" customWidth="1"/>
    <col min="13336" max="13336" width="3.109375" style="2" customWidth="1"/>
    <col min="13337" max="13339" width="4.6640625" style="2" customWidth="1"/>
    <col min="13340" max="13341" width="6.6640625" style="2" customWidth="1"/>
    <col min="13342" max="13343" width="7.109375" style="2" customWidth="1"/>
    <col min="13344" max="13344" width="10.109375" style="2" bestFit="1" customWidth="1"/>
    <col min="13345" max="13568" width="9.109375" style="2"/>
    <col min="13569" max="13569" width="5.88671875" style="2" customWidth="1"/>
    <col min="13570" max="13570" width="31.109375" style="2" customWidth="1"/>
    <col min="13571" max="13571" width="9.109375" style="2"/>
    <col min="13572" max="13572" width="5.6640625" style="2" customWidth="1"/>
    <col min="13573" max="13573" width="4.5546875" style="2" customWidth="1"/>
    <col min="13574" max="13574" width="4.6640625" style="2" customWidth="1"/>
    <col min="13575" max="13575" width="4.33203125" style="2" customWidth="1"/>
    <col min="13576" max="13576" width="4.44140625" style="2" customWidth="1"/>
    <col min="13577" max="13577" width="5.44140625" style="2" bestFit="1" customWidth="1"/>
    <col min="13578" max="13578" width="4.6640625" style="2" customWidth="1"/>
    <col min="13579" max="13581" width="5.5546875" style="2" customWidth="1"/>
    <col min="13582" max="13583" width="7.33203125" style="2" customWidth="1"/>
    <col min="13584" max="13584" width="5.88671875" style="2" customWidth="1"/>
    <col min="13585" max="13585" width="7.44140625" style="2" customWidth="1"/>
    <col min="13586" max="13586" width="4.88671875" style="2" customWidth="1"/>
    <col min="13587" max="13587" width="8.33203125" style="2" customWidth="1"/>
    <col min="13588" max="13589" width="6.6640625" style="2" customWidth="1"/>
    <col min="13590" max="13591" width="5.5546875" style="2" customWidth="1"/>
    <col min="13592" max="13592" width="3.109375" style="2" customWidth="1"/>
    <col min="13593" max="13595" width="4.6640625" style="2" customWidth="1"/>
    <col min="13596" max="13597" width="6.6640625" style="2" customWidth="1"/>
    <col min="13598" max="13599" width="7.109375" style="2" customWidth="1"/>
    <col min="13600" max="13600" width="10.109375" style="2" bestFit="1" customWidth="1"/>
    <col min="13601" max="13824" width="9.109375" style="2"/>
    <col min="13825" max="13825" width="5.88671875" style="2" customWidth="1"/>
    <col min="13826" max="13826" width="31.109375" style="2" customWidth="1"/>
    <col min="13827" max="13827" width="9.109375" style="2"/>
    <col min="13828" max="13828" width="5.6640625" style="2" customWidth="1"/>
    <col min="13829" max="13829" width="4.5546875" style="2" customWidth="1"/>
    <col min="13830" max="13830" width="4.6640625" style="2" customWidth="1"/>
    <col min="13831" max="13831" width="4.33203125" style="2" customWidth="1"/>
    <col min="13832" max="13832" width="4.44140625" style="2" customWidth="1"/>
    <col min="13833" max="13833" width="5.44140625" style="2" bestFit="1" customWidth="1"/>
    <col min="13834" max="13834" width="4.6640625" style="2" customWidth="1"/>
    <col min="13835" max="13837" width="5.5546875" style="2" customWidth="1"/>
    <col min="13838" max="13839" width="7.33203125" style="2" customWidth="1"/>
    <col min="13840" max="13840" width="5.88671875" style="2" customWidth="1"/>
    <col min="13841" max="13841" width="7.44140625" style="2" customWidth="1"/>
    <col min="13842" max="13842" width="4.88671875" style="2" customWidth="1"/>
    <col min="13843" max="13843" width="8.33203125" style="2" customWidth="1"/>
    <col min="13844" max="13845" width="6.6640625" style="2" customWidth="1"/>
    <col min="13846" max="13847" width="5.5546875" style="2" customWidth="1"/>
    <col min="13848" max="13848" width="3.109375" style="2" customWidth="1"/>
    <col min="13849" max="13851" width="4.6640625" style="2" customWidth="1"/>
    <col min="13852" max="13853" width="6.6640625" style="2" customWidth="1"/>
    <col min="13854" max="13855" width="7.109375" style="2" customWidth="1"/>
    <col min="13856" max="13856" width="10.109375" style="2" bestFit="1" customWidth="1"/>
    <col min="13857" max="14080" width="9.109375" style="2"/>
    <col min="14081" max="14081" width="5.88671875" style="2" customWidth="1"/>
    <col min="14082" max="14082" width="31.109375" style="2" customWidth="1"/>
    <col min="14083" max="14083" width="9.109375" style="2"/>
    <col min="14084" max="14084" width="5.6640625" style="2" customWidth="1"/>
    <col min="14085" max="14085" width="4.5546875" style="2" customWidth="1"/>
    <col min="14086" max="14086" width="4.6640625" style="2" customWidth="1"/>
    <col min="14087" max="14087" width="4.33203125" style="2" customWidth="1"/>
    <col min="14088" max="14088" width="4.44140625" style="2" customWidth="1"/>
    <col min="14089" max="14089" width="5.44140625" style="2" bestFit="1" customWidth="1"/>
    <col min="14090" max="14090" width="4.6640625" style="2" customWidth="1"/>
    <col min="14091" max="14093" width="5.5546875" style="2" customWidth="1"/>
    <col min="14094" max="14095" width="7.33203125" style="2" customWidth="1"/>
    <col min="14096" max="14096" width="5.88671875" style="2" customWidth="1"/>
    <col min="14097" max="14097" width="7.44140625" style="2" customWidth="1"/>
    <col min="14098" max="14098" width="4.88671875" style="2" customWidth="1"/>
    <col min="14099" max="14099" width="8.33203125" style="2" customWidth="1"/>
    <col min="14100" max="14101" width="6.6640625" style="2" customWidth="1"/>
    <col min="14102" max="14103" width="5.5546875" style="2" customWidth="1"/>
    <col min="14104" max="14104" width="3.109375" style="2" customWidth="1"/>
    <col min="14105" max="14107" width="4.6640625" style="2" customWidth="1"/>
    <col min="14108" max="14109" width="6.6640625" style="2" customWidth="1"/>
    <col min="14110" max="14111" width="7.109375" style="2" customWidth="1"/>
    <col min="14112" max="14112" width="10.109375" style="2" bestFit="1" customWidth="1"/>
    <col min="14113" max="14336" width="9.109375" style="2"/>
    <col min="14337" max="14337" width="5.88671875" style="2" customWidth="1"/>
    <col min="14338" max="14338" width="31.109375" style="2" customWidth="1"/>
    <col min="14339" max="14339" width="9.109375" style="2"/>
    <col min="14340" max="14340" width="5.6640625" style="2" customWidth="1"/>
    <col min="14341" max="14341" width="4.5546875" style="2" customWidth="1"/>
    <col min="14342" max="14342" width="4.6640625" style="2" customWidth="1"/>
    <col min="14343" max="14343" width="4.33203125" style="2" customWidth="1"/>
    <col min="14344" max="14344" width="4.44140625" style="2" customWidth="1"/>
    <col min="14345" max="14345" width="5.44140625" style="2" bestFit="1" customWidth="1"/>
    <col min="14346" max="14346" width="4.6640625" style="2" customWidth="1"/>
    <col min="14347" max="14349" width="5.5546875" style="2" customWidth="1"/>
    <col min="14350" max="14351" width="7.33203125" style="2" customWidth="1"/>
    <col min="14352" max="14352" width="5.88671875" style="2" customWidth="1"/>
    <col min="14353" max="14353" width="7.44140625" style="2" customWidth="1"/>
    <col min="14354" max="14354" width="4.88671875" style="2" customWidth="1"/>
    <col min="14355" max="14355" width="8.33203125" style="2" customWidth="1"/>
    <col min="14356" max="14357" width="6.6640625" style="2" customWidth="1"/>
    <col min="14358" max="14359" width="5.5546875" style="2" customWidth="1"/>
    <col min="14360" max="14360" width="3.109375" style="2" customWidth="1"/>
    <col min="14361" max="14363" width="4.6640625" style="2" customWidth="1"/>
    <col min="14364" max="14365" width="6.6640625" style="2" customWidth="1"/>
    <col min="14366" max="14367" width="7.109375" style="2" customWidth="1"/>
    <col min="14368" max="14368" width="10.109375" style="2" bestFit="1" customWidth="1"/>
    <col min="14369" max="14592" width="9.109375" style="2"/>
    <col min="14593" max="14593" width="5.88671875" style="2" customWidth="1"/>
    <col min="14594" max="14594" width="31.109375" style="2" customWidth="1"/>
    <col min="14595" max="14595" width="9.109375" style="2"/>
    <col min="14596" max="14596" width="5.6640625" style="2" customWidth="1"/>
    <col min="14597" max="14597" width="4.5546875" style="2" customWidth="1"/>
    <col min="14598" max="14598" width="4.6640625" style="2" customWidth="1"/>
    <col min="14599" max="14599" width="4.33203125" style="2" customWidth="1"/>
    <col min="14600" max="14600" width="4.44140625" style="2" customWidth="1"/>
    <col min="14601" max="14601" width="5.44140625" style="2" bestFit="1" customWidth="1"/>
    <col min="14602" max="14602" width="4.6640625" style="2" customWidth="1"/>
    <col min="14603" max="14605" width="5.5546875" style="2" customWidth="1"/>
    <col min="14606" max="14607" width="7.33203125" style="2" customWidth="1"/>
    <col min="14608" max="14608" width="5.88671875" style="2" customWidth="1"/>
    <col min="14609" max="14609" width="7.44140625" style="2" customWidth="1"/>
    <col min="14610" max="14610" width="4.88671875" style="2" customWidth="1"/>
    <col min="14611" max="14611" width="8.33203125" style="2" customWidth="1"/>
    <col min="14612" max="14613" width="6.6640625" style="2" customWidth="1"/>
    <col min="14614" max="14615" width="5.5546875" style="2" customWidth="1"/>
    <col min="14616" max="14616" width="3.109375" style="2" customWidth="1"/>
    <col min="14617" max="14619" width="4.6640625" style="2" customWidth="1"/>
    <col min="14620" max="14621" width="6.6640625" style="2" customWidth="1"/>
    <col min="14622" max="14623" width="7.109375" style="2" customWidth="1"/>
    <col min="14624" max="14624" width="10.109375" style="2" bestFit="1" customWidth="1"/>
    <col min="14625" max="14848" width="9.109375" style="2"/>
    <col min="14849" max="14849" width="5.88671875" style="2" customWidth="1"/>
    <col min="14850" max="14850" width="31.109375" style="2" customWidth="1"/>
    <col min="14851" max="14851" width="9.109375" style="2"/>
    <col min="14852" max="14852" width="5.6640625" style="2" customWidth="1"/>
    <col min="14853" max="14853" width="4.5546875" style="2" customWidth="1"/>
    <col min="14854" max="14854" width="4.6640625" style="2" customWidth="1"/>
    <col min="14855" max="14855" width="4.33203125" style="2" customWidth="1"/>
    <col min="14856" max="14856" width="4.44140625" style="2" customWidth="1"/>
    <col min="14857" max="14857" width="5.44140625" style="2" bestFit="1" customWidth="1"/>
    <col min="14858" max="14858" width="4.6640625" style="2" customWidth="1"/>
    <col min="14859" max="14861" width="5.5546875" style="2" customWidth="1"/>
    <col min="14862" max="14863" width="7.33203125" style="2" customWidth="1"/>
    <col min="14864" max="14864" width="5.88671875" style="2" customWidth="1"/>
    <col min="14865" max="14865" width="7.44140625" style="2" customWidth="1"/>
    <col min="14866" max="14866" width="4.88671875" style="2" customWidth="1"/>
    <col min="14867" max="14867" width="8.33203125" style="2" customWidth="1"/>
    <col min="14868" max="14869" width="6.6640625" style="2" customWidth="1"/>
    <col min="14870" max="14871" width="5.5546875" style="2" customWidth="1"/>
    <col min="14872" max="14872" width="3.109375" style="2" customWidth="1"/>
    <col min="14873" max="14875" width="4.6640625" style="2" customWidth="1"/>
    <col min="14876" max="14877" width="6.6640625" style="2" customWidth="1"/>
    <col min="14878" max="14879" width="7.109375" style="2" customWidth="1"/>
    <col min="14880" max="14880" width="10.109375" style="2" bestFit="1" customWidth="1"/>
    <col min="14881" max="15104" width="9.109375" style="2"/>
    <col min="15105" max="15105" width="5.88671875" style="2" customWidth="1"/>
    <col min="15106" max="15106" width="31.109375" style="2" customWidth="1"/>
    <col min="15107" max="15107" width="9.109375" style="2"/>
    <col min="15108" max="15108" width="5.6640625" style="2" customWidth="1"/>
    <col min="15109" max="15109" width="4.5546875" style="2" customWidth="1"/>
    <col min="15110" max="15110" width="4.6640625" style="2" customWidth="1"/>
    <col min="15111" max="15111" width="4.33203125" style="2" customWidth="1"/>
    <col min="15112" max="15112" width="4.44140625" style="2" customWidth="1"/>
    <col min="15113" max="15113" width="5.44140625" style="2" bestFit="1" customWidth="1"/>
    <col min="15114" max="15114" width="4.6640625" style="2" customWidth="1"/>
    <col min="15115" max="15117" width="5.5546875" style="2" customWidth="1"/>
    <col min="15118" max="15119" width="7.33203125" style="2" customWidth="1"/>
    <col min="15120" max="15120" width="5.88671875" style="2" customWidth="1"/>
    <col min="15121" max="15121" width="7.44140625" style="2" customWidth="1"/>
    <col min="15122" max="15122" width="4.88671875" style="2" customWidth="1"/>
    <col min="15123" max="15123" width="8.33203125" style="2" customWidth="1"/>
    <col min="15124" max="15125" width="6.6640625" style="2" customWidth="1"/>
    <col min="15126" max="15127" width="5.5546875" style="2" customWidth="1"/>
    <col min="15128" max="15128" width="3.109375" style="2" customWidth="1"/>
    <col min="15129" max="15131" width="4.6640625" style="2" customWidth="1"/>
    <col min="15132" max="15133" width="6.6640625" style="2" customWidth="1"/>
    <col min="15134" max="15135" width="7.109375" style="2" customWidth="1"/>
    <col min="15136" max="15136" width="10.109375" style="2" bestFit="1" customWidth="1"/>
    <col min="15137" max="15360" width="9.109375" style="2"/>
    <col min="15361" max="15361" width="5.88671875" style="2" customWidth="1"/>
    <col min="15362" max="15362" width="31.109375" style="2" customWidth="1"/>
    <col min="15363" max="15363" width="9.109375" style="2"/>
    <col min="15364" max="15364" width="5.6640625" style="2" customWidth="1"/>
    <col min="15365" max="15365" width="4.5546875" style="2" customWidth="1"/>
    <col min="15366" max="15366" width="4.6640625" style="2" customWidth="1"/>
    <col min="15367" max="15367" width="4.33203125" style="2" customWidth="1"/>
    <col min="15368" max="15368" width="4.44140625" style="2" customWidth="1"/>
    <col min="15369" max="15369" width="5.44140625" style="2" bestFit="1" customWidth="1"/>
    <col min="15370" max="15370" width="4.6640625" style="2" customWidth="1"/>
    <col min="15371" max="15373" width="5.5546875" style="2" customWidth="1"/>
    <col min="15374" max="15375" width="7.33203125" style="2" customWidth="1"/>
    <col min="15376" max="15376" width="5.88671875" style="2" customWidth="1"/>
    <col min="15377" max="15377" width="7.44140625" style="2" customWidth="1"/>
    <col min="15378" max="15378" width="4.88671875" style="2" customWidth="1"/>
    <col min="15379" max="15379" width="8.33203125" style="2" customWidth="1"/>
    <col min="15380" max="15381" width="6.6640625" style="2" customWidth="1"/>
    <col min="15382" max="15383" width="5.5546875" style="2" customWidth="1"/>
    <col min="15384" max="15384" width="3.109375" style="2" customWidth="1"/>
    <col min="15385" max="15387" width="4.6640625" style="2" customWidth="1"/>
    <col min="15388" max="15389" width="6.6640625" style="2" customWidth="1"/>
    <col min="15390" max="15391" width="7.109375" style="2" customWidth="1"/>
    <col min="15392" max="15392" width="10.109375" style="2" bestFit="1" customWidth="1"/>
    <col min="15393" max="15616" width="9.109375" style="2"/>
    <col min="15617" max="15617" width="5.88671875" style="2" customWidth="1"/>
    <col min="15618" max="15618" width="31.109375" style="2" customWidth="1"/>
    <col min="15619" max="15619" width="9.109375" style="2"/>
    <col min="15620" max="15620" width="5.6640625" style="2" customWidth="1"/>
    <col min="15621" max="15621" width="4.5546875" style="2" customWidth="1"/>
    <col min="15622" max="15622" width="4.6640625" style="2" customWidth="1"/>
    <col min="15623" max="15623" width="4.33203125" style="2" customWidth="1"/>
    <col min="15624" max="15624" width="4.44140625" style="2" customWidth="1"/>
    <col min="15625" max="15625" width="5.44140625" style="2" bestFit="1" customWidth="1"/>
    <col min="15626" max="15626" width="4.6640625" style="2" customWidth="1"/>
    <col min="15627" max="15629" width="5.5546875" style="2" customWidth="1"/>
    <col min="15630" max="15631" width="7.33203125" style="2" customWidth="1"/>
    <col min="15632" max="15632" width="5.88671875" style="2" customWidth="1"/>
    <col min="15633" max="15633" width="7.44140625" style="2" customWidth="1"/>
    <col min="15634" max="15634" width="4.88671875" style="2" customWidth="1"/>
    <col min="15635" max="15635" width="8.33203125" style="2" customWidth="1"/>
    <col min="15636" max="15637" width="6.6640625" style="2" customWidth="1"/>
    <col min="15638" max="15639" width="5.5546875" style="2" customWidth="1"/>
    <col min="15640" max="15640" width="3.109375" style="2" customWidth="1"/>
    <col min="15641" max="15643" width="4.6640625" style="2" customWidth="1"/>
    <col min="15644" max="15645" width="6.6640625" style="2" customWidth="1"/>
    <col min="15646" max="15647" width="7.109375" style="2" customWidth="1"/>
    <col min="15648" max="15648" width="10.109375" style="2" bestFit="1" customWidth="1"/>
    <col min="15649" max="15872" width="9.109375" style="2"/>
    <col min="15873" max="15873" width="5.88671875" style="2" customWidth="1"/>
    <col min="15874" max="15874" width="31.109375" style="2" customWidth="1"/>
    <col min="15875" max="15875" width="9.109375" style="2"/>
    <col min="15876" max="15876" width="5.6640625" style="2" customWidth="1"/>
    <col min="15877" max="15877" width="4.5546875" style="2" customWidth="1"/>
    <col min="15878" max="15878" width="4.6640625" style="2" customWidth="1"/>
    <col min="15879" max="15879" width="4.33203125" style="2" customWidth="1"/>
    <col min="15880" max="15880" width="4.44140625" style="2" customWidth="1"/>
    <col min="15881" max="15881" width="5.44140625" style="2" bestFit="1" customWidth="1"/>
    <col min="15882" max="15882" width="4.6640625" style="2" customWidth="1"/>
    <col min="15883" max="15885" width="5.5546875" style="2" customWidth="1"/>
    <col min="15886" max="15887" width="7.33203125" style="2" customWidth="1"/>
    <col min="15888" max="15888" width="5.88671875" style="2" customWidth="1"/>
    <col min="15889" max="15889" width="7.44140625" style="2" customWidth="1"/>
    <col min="15890" max="15890" width="4.88671875" style="2" customWidth="1"/>
    <col min="15891" max="15891" width="8.33203125" style="2" customWidth="1"/>
    <col min="15892" max="15893" width="6.6640625" style="2" customWidth="1"/>
    <col min="15894" max="15895" width="5.5546875" style="2" customWidth="1"/>
    <col min="15896" max="15896" width="3.109375" style="2" customWidth="1"/>
    <col min="15897" max="15899" width="4.6640625" style="2" customWidth="1"/>
    <col min="15900" max="15901" width="6.6640625" style="2" customWidth="1"/>
    <col min="15902" max="15903" width="7.109375" style="2" customWidth="1"/>
    <col min="15904" max="15904" width="10.109375" style="2" bestFit="1" customWidth="1"/>
    <col min="15905" max="16128" width="9.109375" style="2"/>
    <col min="16129" max="16129" width="5.88671875" style="2" customWidth="1"/>
    <col min="16130" max="16130" width="31.109375" style="2" customWidth="1"/>
    <col min="16131" max="16131" width="9.109375" style="2"/>
    <col min="16132" max="16132" width="5.6640625" style="2" customWidth="1"/>
    <col min="16133" max="16133" width="4.5546875" style="2" customWidth="1"/>
    <col min="16134" max="16134" width="4.6640625" style="2" customWidth="1"/>
    <col min="16135" max="16135" width="4.33203125" style="2" customWidth="1"/>
    <col min="16136" max="16136" width="4.44140625" style="2" customWidth="1"/>
    <col min="16137" max="16137" width="5.44140625" style="2" bestFit="1" customWidth="1"/>
    <col min="16138" max="16138" width="4.6640625" style="2" customWidth="1"/>
    <col min="16139" max="16141" width="5.5546875" style="2" customWidth="1"/>
    <col min="16142" max="16143" width="7.33203125" style="2" customWidth="1"/>
    <col min="16144" max="16144" width="5.88671875" style="2" customWidth="1"/>
    <col min="16145" max="16145" width="7.44140625" style="2" customWidth="1"/>
    <col min="16146" max="16146" width="4.88671875" style="2" customWidth="1"/>
    <col min="16147" max="16147" width="8.33203125" style="2" customWidth="1"/>
    <col min="16148" max="16149" width="6.6640625" style="2" customWidth="1"/>
    <col min="16150" max="16151" width="5.5546875" style="2" customWidth="1"/>
    <col min="16152" max="16152" width="3.109375" style="2" customWidth="1"/>
    <col min="16153" max="16155" width="4.6640625" style="2" customWidth="1"/>
    <col min="16156" max="16157" width="6.6640625" style="2" customWidth="1"/>
    <col min="16158" max="16159" width="7.109375" style="2" customWidth="1"/>
    <col min="16160" max="16160" width="10.109375" style="2" bestFit="1" customWidth="1"/>
    <col min="16161" max="16384" width="9.109375" style="2"/>
  </cols>
  <sheetData>
    <row r="1" spans="1:31" ht="15.75" customHeight="1" x14ac:dyDescent="0.3">
      <c r="A1" s="336" t="s">
        <v>441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row>
    <row r="2" spans="1:31" ht="15.6" x14ac:dyDescent="0.3">
      <c r="A2" s="304" t="s">
        <v>209</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row>
    <row r="3" spans="1:31" ht="15.6" x14ac:dyDescent="0.3">
      <c r="A3" s="456" t="s">
        <v>442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row>
    <row r="4" spans="1:31" ht="15.6" x14ac:dyDescent="0.3">
      <c r="A4" s="59"/>
      <c r="B4" s="59"/>
    </row>
    <row r="5" spans="1:31" ht="20.25" customHeight="1" x14ac:dyDescent="0.3">
      <c r="A5" s="329" t="s">
        <v>140</v>
      </c>
      <c r="B5" s="343"/>
      <c r="C5" s="327" t="s">
        <v>5</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row>
    <row r="6" spans="1:31" ht="15.6" x14ac:dyDescent="0.3">
      <c r="A6" s="329" t="s">
        <v>141</v>
      </c>
      <c r="B6" s="343"/>
      <c r="C6" s="327" t="s">
        <v>7</v>
      </c>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row>
    <row r="7" spans="1:31" ht="15.6" x14ac:dyDescent="0.3">
      <c r="A7" s="329" t="s">
        <v>8</v>
      </c>
      <c r="B7" s="343"/>
      <c r="C7" s="327" t="s">
        <v>142</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1" ht="69.75" customHeight="1" x14ac:dyDescent="0.3">
      <c r="A8" s="329" t="s">
        <v>9</v>
      </c>
      <c r="B8" s="343"/>
      <c r="C8" s="327" t="s">
        <v>210</v>
      </c>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row>
    <row r="9" spans="1:31" ht="57" customHeight="1" x14ac:dyDescent="0.3">
      <c r="A9" s="329" t="s">
        <v>143</v>
      </c>
      <c r="B9" s="343"/>
      <c r="C9" s="327" t="s">
        <v>460</v>
      </c>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row>
    <row r="10" spans="1:31" ht="36.75" customHeight="1" x14ac:dyDescent="0.3">
      <c r="A10" s="370" t="s">
        <v>144</v>
      </c>
      <c r="B10" s="371"/>
      <c r="C10" s="301" t="s">
        <v>715</v>
      </c>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8"/>
    </row>
    <row r="11" spans="1:31" ht="15.75" customHeight="1" x14ac:dyDescent="0.3">
      <c r="A11" s="372"/>
      <c r="B11" s="373"/>
      <c r="C11" s="459" t="s">
        <v>716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1"/>
    </row>
    <row r="12" spans="1:31" ht="15.6" x14ac:dyDescent="0.3">
      <c r="A12" s="372"/>
      <c r="B12" s="373"/>
      <c r="C12" s="459" t="s">
        <v>401</v>
      </c>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1"/>
    </row>
    <row r="13" spans="1:31" ht="15.6" x14ac:dyDescent="0.3">
      <c r="A13" s="372"/>
      <c r="B13" s="373"/>
      <c r="C13" s="459" t="s">
        <v>402</v>
      </c>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1"/>
    </row>
    <row r="14" spans="1:31" ht="33" customHeight="1" x14ac:dyDescent="0.3">
      <c r="A14" s="372"/>
      <c r="B14" s="373"/>
      <c r="C14" s="459" t="s">
        <v>710</v>
      </c>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1"/>
    </row>
    <row r="15" spans="1:31" ht="31.5" customHeight="1" x14ac:dyDescent="0.3">
      <c r="A15" s="374"/>
      <c r="B15" s="375"/>
      <c r="C15" s="462" t="s">
        <v>405</v>
      </c>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4"/>
    </row>
    <row r="16" spans="1:31" ht="15.75" customHeight="1" x14ac:dyDescent="0.3">
      <c r="A16" s="370" t="s">
        <v>145</v>
      </c>
      <c r="B16" s="371"/>
      <c r="C16" s="326" t="s">
        <v>21</v>
      </c>
      <c r="D16" s="326" t="s">
        <v>22</v>
      </c>
      <c r="E16" s="326"/>
      <c r="F16" s="326"/>
      <c r="G16" s="326"/>
      <c r="H16" s="326" t="s">
        <v>23</v>
      </c>
      <c r="I16" s="326"/>
      <c r="J16" s="326"/>
      <c r="K16" s="326"/>
      <c r="L16" s="326" t="s">
        <v>24</v>
      </c>
      <c r="M16" s="326"/>
      <c r="N16" s="326"/>
      <c r="O16" s="326"/>
      <c r="P16" s="326" t="s">
        <v>25</v>
      </c>
      <c r="Q16" s="326"/>
      <c r="R16" s="326"/>
      <c r="S16" s="326"/>
      <c r="T16" s="326" t="s">
        <v>26</v>
      </c>
      <c r="U16" s="326"/>
      <c r="V16" s="326"/>
      <c r="W16" s="326"/>
      <c r="X16" s="326" t="s">
        <v>41</v>
      </c>
      <c r="Y16" s="326"/>
      <c r="Z16" s="326"/>
      <c r="AA16" s="326"/>
      <c r="AB16" s="326" t="s">
        <v>28</v>
      </c>
      <c r="AC16" s="326"/>
      <c r="AD16" s="326"/>
      <c r="AE16" s="326"/>
    </row>
    <row r="17" spans="1:31" ht="104.25" customHeight="1" x14ac:dyDescent="0.3">
      <c r="A17" s="374"/>
      <c r="B17" s="375"/>
      <c r="C17" s="326"/>
      <c r="D17" s="465" t="s">
        <v>29</v>
      </c>
      <c r="E17" s="465"/>
      <c r="F17" s="465" t="s">
        <v>30</v>
      </c>
      <c r="G17" s="465"/>
      <c r="H17" s="465" t="s">
        <v>29</v>
      </c>
      <c r="I17" s="465"/>
      <c r="J17" s="465" t="s">
        <v>30</v>
      </c>
      <c r="K17" s="465"/>
      <c r="L17" s="465" t="s">
        <v>29</v>
      </c>
      <c r="M17" s="465"/>
      <c r="N17" s="465" t="s">
        <v>30</v>
      </c>
      <c r="O17" s="465"/>
      <c r="P17" s="465" t="s">
        <v>29</v>
      </c>
      <c r="Q17" s="465"/>
      <c r="R17" s="465" t="s">
        <v>30</v>
      </c>
      <c r="S17" s="465"/>
      <c r="T17" s="465" t="s">
        <v>29</v>
      </c>
      <c r="U17" s="465"/>
      <c r="V17" s="465" t="s">
        <v>30</v>
      </c>
      <c r="W17" s="465"/>
      <c r="X17" s="465" t="s">
        <v>29</v>
      </c>
      <c r="Y17" s="465"/>
      <c r="Z17" s="465" t="s">
        <v>30</v>
      </c>
      <c r="AA17" s="465"/>
      <c r="AB17" s="465" t="s">
        <v>29</v>
      </c>
      <c r="AC17" s="465"/>
      <c r="AD17" s="465" t="s">
        <v>30</v>
      </c>
      <c r="AE17" s="465"/>
    </row>
    <row r="18" spans="1:31" ht="15.6" x14ac:dyDescent="0.3">
      <c r="A18" s="323" t="s">
        <v>460</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row>
    <row r="19" spans="1:31" ht="72.75" customHeight="1" x14ac:dyDescent="0.3">
      <c r="A19" s="358" t="str">
        <f>'Пр.1 к пп2'!C12</f>
        <v>Численность обучающихся в муниципальных общеобразовательных учреждениях, чел.</v>
      </c>
      <c r="B19" s="359"/>
      <c r="C19" s="145">
        <f>'Пр.1 к пп2'!F12</f>
        <v>64180</v>
      </c>
      <c r="D19" s="393">
        <f>'Пр.1 к пп2'!G12</f>
        <v>64900</v>
      </c>
      <c r="E19" s="394"/>
      <c r="F19" s="393">
        <f>'Пр.1 к пп2'!H12</f>
        <v>64900</v>
      </c>
      <c r="G19" s="394"/>
      <c r="H19" s="393">
        <f>'Пр.1 к пп2'!I12</f>
        <v>65100</v>
      </c>
      <c r="I19" s="394"/>
      <c r="J19" s="393">
        <f>'Пр.1 к пп2'!J12</f>
        <v>65100</v>
      </c>
      <c r="K19" s="394"/>
      <c r="L19" s="393">
        <f>'Пр.1 к пп2'!K12</f>
        <v>65900</v>
      </c>
      <c r="M19" s="394"/>
      <c r="N19" s="393">
        <f>'Пр.1 к пп2'!L12</f>
        <v>65900</v>
      </c>
      <c r="O19" s="394"/>
      <c r="P19" s="393">
        <f>'Пр.1 к пп2'!M12</f>
        <v>66900</v>
      </c>
      <c r="Q19" s="394"/>
      <c r="R19" s="393">
        <f>'Пр.1 к пп2'!N12</f>
        <v>66900</v>
      </c>
      <c r="S19" s="394"/>
      <c r="T19" s="393">
        <f>'Пр.1 к пп2'!O12</f>
        <v>67900</v>
      </c>
      <c r="U19" s="394"/>
      <c r="V19" s="393">
        <f>'Пр.1 к пп2'!P12</f>
        <v>67900</v>
      </c>
      <c r="W19" s="394"/>
      <c r="X19" s="393">
        <f>'Пр.1 к пп2'!Q12</f>
        <v>68900</v>
      </c>
      <c r="Y19" s="394"/>
      <c r="Z19" s="393">
        <f>'Пр.1 к пп2'!R12</f>
        <v>0</v>
      </c>
      <c r="AA19" s="394"/>
      <c r="AB19" s="393">
        <f>'Пр.1 к пп2'!S12</f>
        <v>69900</v>
      </c>
      <c r="AC19" s="394"/>
      <c r="AD19" s="393">
        <f>'Пр.1 к пп2'!T12</f>
        <v>0</v>
      </c>
      <c r="AE19" s="394"/>
    </row>
    <row r="20" spans="1:31" ht="141" customHeight="1" x14ac:dyDescent="0.3">
      <c r="A20" s="358" t="str">
        <f>'Пр.1 к пп2'!C13</f>
        <v>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v>
      </c>
      <c r="B20" s="359"/>
      <c r="C20" s="145">
        <f>'Пр.1 к пп2'!F13</f>
        <v>605</v>
      </c>
      <c r="D20" s="393" t="str">
        <f>'Пр.1 к пп2'!G13</f>
        <v>не менее 600</v>
      </c>
      <c r="E20" s="394"/>
      <c r="F20" s="393" t="str">
        <f>'Пр.1 к пп2'!H13</f>
        <v>не менее 600</v>
      </c>
      <c r="G20" s="394"/>
      <c r="H20" s="393" t="str">
        <f>'Пр.1 к пп2'!I13</f>
        <v>не менее 600</v>
      </c>
      <c r="I20" s="394"/>
      <c r="J20" s="393" t="str">
        <f>'Пр.1 к пп2'!J13</f>
        <v>не менее 600</v>
      </c>
      <c r="K20" s="394"/>
      <c r="L20" s="393" t="str">
        <f>'Пр.1 к пп2'!K13</f>
        <v>не менее 600</v>
      </c>
      <c r="M20" s="394"/>
      <c r="N20" s="393" t="str">
        <f>'Пр.1 к пп2'!L13</f>
        <v>не менее 600</v>
      </c>
      <c r="O20" s="394"/>
      <c r="P20" s="393" t="str">
        <f>'Пр.1 к пп2'!M13</f>
        <v>не менее 600</v>
      </c>
      <c r="Q20" s="394"/>
      <c r="R20" s="393">
        <f>'Пр.1 к пп2'!N13</f>
        <v>0</v>
      </c>
      <c r="S20" s="394"/>
      <c r="T20" s="393" t="str">
        <f>'Пр.1 к пп2'!O13</f>
        <v>не менее 600</v>
      </c>
      <c r="U20" s="394"/>
      <c r="V20" s="393">
        <f>'Пр.1 к пп2'!P13</f>
        <v>0</v>
      </c>
      <c r="W20" s="394"/>
      <c r="X20" s="393" t="str">
        <f>'Пр.1 к пп2'!Q13</f>
        <v>не менее 600</v>
      </c>
      <c r="Y20" s="394"/>
      <c r="Z20" s="393">
        <f>'Пр.1 к пп2'!R13</f>
        <v>0</v>
      </c>
      <c r="AA20" s="394"/>
      <c r="AB20" s="393" t="str">
        <f>'Пр.1 к пп2'!S13</f>
        <v>не менее 600</v>
      </c>
      <c r="AC20" s="394"/>
      <c r="AD20" s="393">
        <f>'Пр.1 к пп2'!T13</f>
        <v>0</v>
      </c>
      <c r="AE20" s="394"/>
    </row>
    <row r="21" spans="1:31" ht="15.75" customHeight="1" x14ac:dyDescent="0.3">
      <c r="A21" s="370" t="s">
        <v>146</v>
      </c>
      <c r="B21" s="371"/>
      <c r="C21" s="326" t="s">
        <v>21</v>
      </c>
      <c r="D21" s="326" t="s">
        <v>22</v>
      </c>
      <c r="E21" s="326"/>
      <c r="F21" s="326"/>
      <c r="G21" s="326"/>
      <c r="H21" s="326" t="s">
        <v>23</v>
      </c>
      <c r="I21" s="326"/>
      <c r="J21" s="326"/>
      <c r="K21" s="326"/>
      <c r="L21" s="326" t="s">
        <v>24</v>
      </c>
      <c r="M21" s="326"/>
      <c r="N21" s="326"/>
      <c r="O21" s="326"/>
      <c r="P21" s="326" t="s">
        <v>25</v>
      </c>
      <c r="Q21" s="326"/>
      <c r="R21" s="326"/>
      <c r="S21" s="326"/>
      <c r="T21" s="326" t="s">
        <v>26</v>
      </c>
      <c r="U21" s="326"/>
      <c r="V21" s="326"/>
      <c r="W21" s="326"/>
      <c r="X21" s="326" t="s">
        <v>41</v>
      </c>
      <c r="Y21" s="326"/>
      <c r="Z21" s="326"/>
      <c r="AA21" s="326"/>
      <c r="AB21" s="326" t="s">
        <v>28</v>
      </c>
      <c r="AC21" s="326"/>
      <c r="AD21" s="326"/>
      <c r="AE21" s="326"/>
    </row>
    <row r="22" spans="1:31" ht="107.25" customHeight="1" x14ac:dyDescent="0.3">
      <c r="A22" s="374"/>
      <c r="B22" s="375"/>
      <c r="C22" s="326"/>
      <c r="D22" s="466" t="s">
        <v>29</v>
      </c>
      <c r="E22" s="466"/>
      <c r="F22" s="466" t="s">
        <v>30</v>
      </c>
      <c r="G22" s="466"/>
      <c r="H22" s="466" t="s">
        <v>29</v>
      </c>
      <c r="I22" s="466"/>
      <c r="J22" s="466" t="s">
        <v>30</v>
      </c>
      <c r="K22" s="466"/>
      <c r="L22" s="466" t="s">
        <v>29</v>
      </c>
      <c r="M22" s="466"/>
      <c r="N22" s="466" t="s">
        <v>30</v>
      </c>
      <c r="O22" s="466"/>
      <c r="P22" s="466" t="s">
        <v>29</v>
      </c>
      <c r="Q22" s="466"/>
      <c r="R22" s="466" t="s">
        <v>30</v>
      </c>
      <c r="S22" s="466"/>
      <c r="T22" s="466" t="s">
        <v>29</v>
      </c>
      <c r="U22" s="466"/>
      <c r="V22" s="466" t="s">
        <v>30</v>
      </c>
      <c r="W22" s="466"/>
      <c r="X22" s="466" t="s">
        <v>29</v>
      </c>
      <c r="Y22" s="466"/>
      <c r="Z22" s="466" t="s">
        <v>30</v>
      </c>
      <c r="AA22" s="466"/>
      <c r="AB22" s="466" t="s">
        <v>29</v>
      </c>
      <c r="AC22" s="466"/>
      <c r="AD22" s="466" t="s">
        <v>30</v>
      </c>
      <c r="AE22" s="466"/>
    </row>
    <row r="23" spans="1:31" ht="15.6" x14ac:dyDescent="0.3">
      <c r="A23" s="323" t="s">
        <v>717</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row>
    <row r="24" spans="1:31" ht="88.5" customHeight="1" x14ac:dyDescent="0.3">
      <c r="A24" s="358" t="str">
        <f>'Пр.1 к пп2'!C14</f>
        <v>Доля выпускников муниципальных общеобразовательных организаций, получивших аттестат о среднем общем образовании в их общей численности, %</v>
      </c>
      <c r="B24" s="359"/>
      <c r="C24" s="214">
        <f>'Пр.1 к пп2'!F14</f>
        <v>99.5</v>
      </c>
      <c r="D24" s="449" t="str">
        <f>'Пр.1 к пп2'!G14</f>
        <v>не ниже 98</v>
      </c>
      <c r="E24" s="450"/>
      <c r="F24" s="449" t="str">
        <f>'Пр.1 к пп2'!H14</f>
        <v>не ниже 98</v>
      </c>
      <c r="G24" s="450"/>
      <c r="H24" s="449" t="str">
        <f>'Пр.1 к пп2'!I14</f>
        <v>не ниже 98</v>
      </c>
      <c r="I24" s="450"/>
      <c r="J24" s="449" t="str">
        <f>'Пр.1 к пп2'!J14</f>
        <v>не ниже 98</v>
      </c>
      <c r="K24" s="450"/>
      <c r="L24" s="449" t="str">
        <f>'Пр.1 к пп2'!K14</f>
        <v>не ниже 98</v>
      </c>
      <c r="M24" s="450"/>
      <c r="N24" s="449" t="str">
        <f>'Пр.1 к пп2'!L14</f>
        <v>не ниже 98</v>
      </c>
      <c r="O24" s="450"/>
      <c r="P24" s="449" t="str">
        <f>'Пр.1 к пп2'!M14</f>
        <v>не ниже 98</v>
      </c>
      <c r="Q24" s="450"/>
      <c r="R24" s="449" t="str">
        <f>'Пр.1 к пп2'!N14</f>
        <v>не ниже 98</v>
      </c>
      <c r="S24" s="450"/>
      <c r="T24" s="449" t="str">
        <f>'Пр.1 к пп2'!O14</f>
        <v>не ниже 98</v>
      </c>
      <c r="U24" s="450"/>
      <c r="V24" s="449" t="str">
        <f>'Пр.1 к пп2'!P14</f>
        <v>не ниже 98</v>
      </c>
      <c r="W24" s="450"/>
      <c r="X24" s="449" t="str">
        <f>'Пр.1 к пп2'!Q14</f>
        <v>не ниже 98</v>
      </c>
      <c r="Y24" s="450"/>
      <c r="Z24" s="449">
        <f>'Пр.1 к пп2'!R14</f>
        <v>0</v>
      </c>
      <c r="AA24" s="450"/>
      <c r="AB24" s="449" t="str">
        <f>'Пр.1 к пп2'!S14</f>
        <v>не ниже 98</v>
      </c>
      <c r="AC24" s="450"/>
      <c r="AD24" s="449">
        <f>'Пр.1 к пп2'!T14</f>
        <v>0</v>
      </c>
      <c r="AE24" s="450"/>
    </row>
    <row r="25" spans="1:31" ht="77.25" customHeight="1" x14ac:dyDescent="0.3">
      <c r="A25" s="358" t="str">
        <f>'Пр.1 к пп2'!C15</f>
        <v>Доля обучающихся, не получивших аттестат об основном общем образовании (от общей численности выпускников 9-х классов), %</v>
      </c>
      <c r="B25" s="359"/>
      <c r="C25" s="214">
        <f>'Пр.1 к пп2'!F15</f>
        <v>2.8</v>
      </c>
      <c r="D25" s="451" t="str">
        <f>'Пр.1 к пп2'!G15</f>
        <v>не более 4,5</v>
      </c>
      <c r="E25" s="452"/>
      <c r="F25" s="449" t="str">
        <f>'Пр.1 к пп2'!H15</f>
        <v>не более 4,5</v>
      </c>
      <c r="G25" s="450"/>
      <c r="H25" s="451" t="str">
        <f>'Пр.1 к пп2'!I15</f>
        <v>не более 4,5</v>
      </c>
      <c r="I25" s="452"/>
      <c r="J25" s="449" t="str">
        <f>'Пр.1 к пп2'!J15</f>
        <v>не более 4,5</v>
      </c>
      <c r="K25" s="450"/>
      <c r="L25" s="451" t="str">
        <f>'Пр.1 к пп2'!K15</f>
        <v>не более 4,5</v>
      </c>
      <c r="M25" s="452"/>
      <c r="N25" s="449" t="str">
        <f>'Пр.1 к пп2'!L15</f>
        <v>не более 4,5</v>
      </c>
      <c r="O25" s="450"/>
      <c r="P25" s="451" t="str">
        <f>'Пр.1 к пп2'!M15</f>
        <v>не более 4,5</v>
      </c>
      <c r="Q25" s="452"/>
      <c r="R25" s="449" t="str">
        <f>'Пр.1 к пп2'!N15</f>
        <v>не более 4,5</v>
      </c>
      <c r="S25" s="450"/>
      <c r="T25" s="451" t="str">
        <f>'Пр.1 к пп2'!O15</f>
        <v>не более 4,5</v>
      </c>
      <c r="U25" s="452"/>
      <c r="V25" s="449" t="str">
        <f>'Пр.1 к пп2'!P15</f>
        <v>не более 4,5</v>
      </c>
      <c r="W25" s="450"/>
      <c r="X25" s="451" t="str">
        <f>'Пр.1 к пп2'!Q15</f>
        <v>не более 4,5</v>
      </c>
      <c r="Y25" s="452"/>
      <c r="Z25" s="449">
        <f>'Пр.1 к пп2'!R15</f>
        <v>0</v>
      </c>
      <c r="AA25" s="450"/>
      <c r="AB25" s="451" t="str">
        <f>'Пр.1 к пп2'!S15</f>
        <v>не более 4,5</v>
      </c>
      <c r="AC25" s="452"/>
      <c r="AD25" s="449">
        <f>'Пр.1 к пп2'!T15</f>
        <v>0</v>
      </c>
      <c r="AE25" s="450"/>
    </row>
    <row r="26" spans="1:31" ht="15.6" x14ac:dyDescent="0.3">
      <c r="A26" s="323" t="s">
        <v>716</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row>
    <row r="27" spans="1:31" ht="67.5" customHeight="1" x14ac:dyDescent="0.3">
      <c r="A27" s="358" t="str">
        <f>'Пр.1 к пп2'!C18</f>
        <v>Удельный вес учащихся, занимающихся в первую смену в дневных учреждениях общего образования, %</v>
      </c>
      <c r="B27" s="359"/>
      <c r="C27" s="146">
        <f>'Пр.1 к пп2'!F18</f>
        <v>58.3</v>
      </c>
      <c r="D27" s="329">
        <f>'Пр.1 к пп2'!G18</f>
        <v>56</v>
      </c>
      <c r="E27" s="343"/>
      <c r="F27" s="449">
        <f>'Пр.1 к пп2'!H18</f>
        <v>56</v>
      </c>
      <c r="G27" s="450"/>
      <c r="H27" s="451">
        <f>'Пр.1 к пп2'!I18</f>
        <v>83.2</v>
      </c>
      <c r="I27" s="452"/>
      <c r="J27" s="451">
        <f>'Пр.1 к пп2'!J18</f>
        <v>83.2</v>
      </c>
      <c r="K27" s="452"/>
      <c r="L27" s="451">
        <f>'Пр.1 к пп2'!K18</f>
        <v>83.2</v>
      </c>
      <c r="M27" s="452"/>
      <c r="N27" s="451">
        <f>'Пр.1 к пп2'!L18</f>
        <v>83.2</v>
      </c>
      <c r="O27" s="452"/>
      <c r="P27" s="467">
        <v>83.2</v>
      </c>
      <c r="Q27" s="468"/>
      <c r="R27" s="393">
        <f>'Пр.1 к пп2'!N18</f>
        <v>0</v>
      </c>
      <c r="S27" s="343"/>
      <c r="T27" s="393">
        <v>87</v>
      </c>
      <c r="U27" s="343"/>
      <c r="V27" s="393">
        <f>'Пр.1 к пп2'!P18</f>
        <v>0</v>
      </c>
      <c r="W27" s="343"/>
      <c r="X27" s="393">
        <v>93</v>
      </c>
      <c r="Y27" s="343"/>
      <c r="Z27" s="393">
        <f>'Пр.1 к пп2'!R18</f>
        <v>0</v>
      </c>
      <c r="AA27" s="343"/>
      <c r="AB27" s="393">
        <v>100</v>
      </c>
      <c r="AC27" s="343"/>
      <c r="AD27" s="393">
        <f>'Пр.1 к пп2'!T18</f>
        <v>0</v>
      </c>
      <c r="AE27" s="343"/>
    </row>
    <row r="28" spans="1:31" ht="102" customHeight="1" x14ac:dyDescent="0.3">
      <c r="A28" s="358" t="str">
        <f>'Пр.1 к пп2'!C19</f>
        <v>Доля обучающихся муниципальных образовательных учреждений Города Томска, обеспеченных учебниками и учебными пособиями (от общего количества обучающихся), %</v>
      </c>
      <c r="B28" s="359"/>
      <c r="C28" s="146">
        <f>'Пр.1 к пп2'!F19</f>
        <v>100</v>
      </c>
      <c r="D28" s="329">
        <f>'Пр.1 к пп2'!G19</f>
        <v>100</v>
      </c>
      <c r="E28" s="343"/>
      <c r="F28" s="449">
        <f>'Пр.1 к пп2'!H19</f>
        <v>100</v>
      </c>
      <c r="G28" s="343"/>
      <c r="H28" s="329">
        <f>'Пр.1 к пп2'!I19</f>
        <v>100</v>
      </c>
      <c r="I28" s="343"/>
      <c r="J28" s="449">
        <f>'Пр.1 к пп2'!J19</f>
        <v>100</v>
      </c>
      <c r="K28" s="343"/>
      <c r="L28" s="329">
        <f>'Пр.1 к пп2'!K19</f>
        <v>100</v>
      </c>
      <c r="M28" s="343"/>
      <c r="N28" s="449">
        <f>'Пр.1 к пп2'!L19</f>
        <v>100</v>
      </c>
      <c r="O28" s="343"/>
      <c r="P28" s="393">
        <f>'Пр.1 к пп2'!M19</f>
        <v>100</v>
      </c>
      <c r="Q28" s="343"/>
      <c r="R28" s="393">
        <f>'Пр.1 к пп2'!N19</f>
        <v>0</v>
      </c>
      <c r="S28" s="343"/>
      <c r="T28" s="393">
        <f>'Пр.1 к пп2'!O19</f>
        <v>100</v>
      </c>
      <c r="U28" s="343"/>
      <c r="V28" s="393">
        <f>'Пр.1 к пп2'!P19</f>
        <v>0</v>
      </c>
      <c r="W28" s="343"/>
      <c r="X28" s="393">
        <f>'Пр.1 к пп2'!Q19</f>
        <v>100</v>
      </c>
      <c r="Y28" s="343"/>
      <c r="Z28" s="393">
        <f>'Пр.1 к пп2'!R19</f>
        <v>0</v>
      </c>
      <c r="AA28" s="343"/>
      <c r="AB28" s="393">
        <f>'Пр.1 к пп2'!S19</f>
        <v>100</v>
      </c>
      <c r="AC28" s="343"/>
      <c r="AD28" s="393">
        <f>'Пр.1 к пп2'!T19</f>
        <v>0</v>
      </c>
      <c r="AE28" s="343"/>
    </row>
    <row r="29" spans="1:31" ht="141" customHeight="1" x14ac:dyDescent="0.3">
      <c r="A29" s="358" t="str">
        <f>'Пр.1 к пп2'!C20</f>
        <v>Доля обучающихся, отнесенных к отдельным категориям обучающихся, которым предоставлено бесплатное горячее питание, от общего количества обучающихся, претендующих (поданные заявления) на данную меру социальной поддержки, %</v>
      </c>
      <c r="B29" s="359"/>
      <c r="C29" s="146">
        <f>'Пр.1 к пп2'!F20</f>
        <v>100</v>
      </c>
      <c r="D29" s="329">
        <f>'Пр.1 к пп2'!G20</f>
        <v>100</v>
      </c>
      <c r="E29" s="343"/>
      <c r="F29" s="449">
        <f>'Пр.1 к пп2'!H20</f>
        <v>100</v>
      </c>
      <c r="G29" s="343"/>
      <c r="H29" s="329">
        <f>'Пр.1 к пп2'!I20</f>
        <v>100</v>
      </c>
      <c r="I29" s="343"/>
      <c r="J29" s="449">
        <f>'Пр.1 к пп2'!J20</f>
        <v>100</v>
      </c>
      <c r="K29" s="343"/>
      <c r="L29" s="329">
        <f>'Пр.1 к пп2'!K20</f>
        <v>100</v>
      </c>
      <c r="M29" s="343"/>
      <c r="N29" s="449">
        <f>'Пр.1 к пп2'!L20</f>
        <v>100</v>
      </c>
      <c r="O29" s="343"/>
      <c r="P29" s="393">
        <f>'Пр.1 к пп2'!M20</f>
        <v>100</v>
      </c>
      <c r="Q29" s="343"/>
      <c r="R29" s="393">
        <f>'Пр.1 к пп2'!N20</f>
        <v>0</v>
      </c>
      <c r="S29" s="343"/>
      <c r="T29" s="393">
        <f>'Пр.1 к пп2'!O20</f>
        <v>100</v>
      </c>
      <c r="U29" s="343"/>
      <c r="V29" s="393">
        <f>'Пр.1 к пп2'!P20</f>
        <v>0</v>
      </c>
      <c r="W29" s="343"/>
      <c r="X29" s="393">
        <f>'Пр.1 к пп2'!Q20</f>
        <v>100</v>
      </c>
      <c r="Y29" s="343"/>
      <c r="Z29" s="393">
        <f>'Пр.1 к пп2'!R20</f>
        <v>0</v>
      </c>
      <c r="AA29" s="343"/>
      <c r="AB29" s="393">
        <f>'Пр.1 к пп2'!S20</f>
        <v>100</v>
      </c>
      <c r="AC29" s="343"/>
      <c r="AD29" s="393">
        <f>'Пр.1 к пп2'!T20</f>
        <v>0</v>
      </c>
      <c r="AE29" s="343"/>
    </row>
    <row r="30" spans="1:31" ht="185.25" customHeight="1" x14ac:dyDescent="0.3">
      <c r="A30" s="358" t="str">
        <f>'Пр.1 к пп2'!C21</f>
        <v>Доля обучающихся, получающих начальное общее образование в государственных и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государственных и муниципальных образовательных организациях, %</v>
      </c>
      <c r="B30" s="359"/>
      <c r="C30" s="146">
        <f>'Пр.1 к пп2'!F21</f>
        <v>100</v>
      </c>
      <c r="D30" s="329">
        <f>'Пр.1 к пп2'!G21</f>
        <v>100</v>
      </c>
      <c r="E30" s="343"/>
      <c r="F30" s="449">
        <f>'Пр.1 к пп2'!H21</f>
        <v>100</v>
      </c>
      <c r="G30" s="343"/>
      <c r="H30" s="329">
        <f>'Пр.1 к пп2'!I21</f>
        <v>100</v>
      </c>
      <c r="I30" s="343"/>
      <c r="J30" s="449">
        <f>'Пр.1 к пп2'!J21</f>
        <v>100</v>
      </c>
      <c r="K30" s="343"/>
      <c r="L30" s="329">
        <f>'Пр.1 к пп2'!K21</f>
        <v>100</v>
      </c>
      <c r="M30" s="343"/>
      <c r="N30" s="449">
        <f>'Пр.1 к пп2'!L21</f>
        <v>100</v>
      </c>
      <c r="O30" s="343"/>
      <c r="P30" s="393">
        <f>'Пр.1 к пп2'!M21</f>
        <v>100</v>
      </c>
      <c r="Q30" s="343"/>
      <c r="R30" s="393">
        <f>'Пр.1 к пп2'!N21</f>
        <v>0</v>
      </c>
      <c r="S30" s="343"/>
      <c r="T30" s="393">
        <f>'Пр.1 к пп2'!O21</f>
        <v>100</v>
      </c>
      <c r="U30" s="343"/>
      <c r="V30" s="393">
        <f>'Пр.1 к пп2'!P21</f>
        <v>0</v>
      </c>
      <c r="W30" s="343"/>
      <c r="X30" s="393">
        <f>'Пр.1 к пп2'!Q21</f>
        <v>100</v>
      </c>
      <c r="Y30" s="343"/>
      <c r="Z30" s="393">
        <f>'Пр.1 к пп2'!R21</f>
        <v>0</v>
      </c>
      <c r="AA30" s="343"/>
      <c r="AB30" s="393">
        <f>'Пр.1 к пп2'!S21</f>
        <v>100</v>
      </c>
      <c r="AC30" s="343"/>
      <c r="AD30" s="393">
        <f>'Пр.1 к пп2'!T21</f>
        <v>0</v>
      </c>
      <c r="AE30" s="343"/>
    </row>
    <row r="31" spans="1:31" ht="105" customHeight="1" x14ac:dyDescent="0.3">
      <c r="A31" s="358" t="str">
        <f>'Пр.1 к пп2'!C22</f>
        <v>Доля обучающихся с ограниченными возможностями здоровья, обеспеченных медико-психологическим сопровождением (от общего количества этой категории обучающихся), %</v>
      </c>
      <c r="B31" s="359"/>
      <c r="C31" s="146">
        <f>'Пр.1 к пп2'!F22</f>
        <v>100</v>
      </c>
      <c r="D31" s="329">
        <f>'Пр.1 к пп2'!G22</f>
        <v>100</v>
      </c>
      <c r="E31" s="343"/>
      <c r="F31" s="449">
        <f>'Пр.1 к пп2'!H22</f>
        <v>100</v>
      </c>
      <c r="G31" s="343"/>
      <c r="H31" s="329">
        <f>'Пр.1 к пп2'!I22</f>
        <v>100</v>
      </c>
      <c r="I31" s="343"/>
      <c r="J31" s="449">
        <f>'Пр.1 к пп2'!J22</f>
        <v>100</v>
      </c>
      <c r="K31" s="343"/>
      <c r="L31" s="329">
        <f>'Пр.1 к пп2'!K22</f>
        <v>100</v>
      </c>
      <c r="M31" s="343"/>
      <c r="N31" s="449">
        <f>'Пр.1 к пп2'!L22</f>
        <v>0</v>
      </c>
      <c r="O31" s="343"/>
      <c r="P31" s="393">
        <f>'Пр.1 к пп2'!M22</f>
        <v>100</v>
      </c>
      <c r="Q31" s="343"/>
      <c r="R31" s="393">
        <f>'Пр.1 к пп2'!N22</f>
        <v>0</v>
      </c>
      <c r="S31" s="343"/>
      <c r="T31" s="393">
        <f>'Пр.1 к пп2'!O22</f>
        <v>100</v>
      </c>
      <c r="U31" s="343"/>
      <c r="V31" s="393">
        <f>'Пр.1 к пп2'!P22</f>
        <v>0</v>
      </c>
      <c r="W31" s="343"/>
      <c r="X31" s="393">
        <f>'Пр.1 к пп2'!Q22</f>
        <v>100</v>
      </c>
      <c r="Y31" s="343"/>
      <c r="Z31" s="393">
        <f>'Пр.1 к пп2'!R22</f>
        <v>0</v>
      </c>
      <c r="AA31" s="343"/>
      <c r="AB31" s="393">
        <f>'Пр.1 к пп2'!S22</f>
        <v>100</v>
      </c>
      <c r="AC31" s="343"/>
      <c r="AD31" s="393">
        <f>'Пр.1 к пп2'!T22</f>
        <v>0</v>
      </c>
      <c r="AE31" s="343"/>
    </row>
    <row r="32" spans="1:31" ht="15.75" customHeight="1" x14ac:dyDescent="0.3">
      <c r="A32" s="323" t="s">
        <v>401</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row>
    <row r="33" spans="1:61" ht="98.25" customHeight="1" x14ac:dyDescent="0.3">
      <c r="A33" s="358" t="str">
        <f>'Пр.1 к пп2'!C30</f>
        <v>Доля муниципальных общеобразовательных учреждений г. Томска, в которых внедрена целевая модель цифровой образовательной среды, % от потребности</v>
      </c>
      <c r="B33" s="359"/>
      <c r="C33" s="169">
        <f>'Пр.1 к пп2'!F30</f>
        <v>92</v>
      </c>
      <c r="D33" s="449">
        <f>'Пр.1 к пп2'!G30</f>
        <v>94</v>
      </c>
      <c r="E33" s="450"/>
      <c r="F33" s="449">
        <f>'Пр.1 к пп2'!H30</f>
        <v>94</v>
      </c>
      <c r="G33" s="450"/>
      <c r="H33" s="451">
        <f>'Пр.1 к пп2'!I30</f>
        <v>95.5</v>
      </c>
      <c r="I33" s="452"/>
      <c r="J33" s="451">
        <f>'Пр.1 к пп2'!J30</f>
        <v>95.5</v>
      </c>
      <c r="K33" s="452"/>
      <c r="L33" s="449">
        <f>'Пр.1 к пп2'!K30</f>
        <v>97</v>
      </c>
      <c r="M33" s="450"/>
      <c r="N33" s="449">
        <f>'Пр.1 к пп2'!L30</f>
        <v>0</v>
      </c>
      <c r="O33" s="450"/>
      <c r="P33" s="449">
        <f>'Пр.1 к пп2'!M30</f>
        <v>0</v>
      </c>
      <c r="Q33" s="450"/>
      <c r="R33" s="449">
        <f>'Пр.1 к пп2'!N30</f>
        <v>0</v>
      </c>
      <c r="S33" s="450"/>
      <c r="T33" s="449">
        <f>'Пр.1 к пп2'!O30</f>
        <v>0</v>
      </c>
      <c r="U33" s="450"/>
      <c r="V33" s="449">
        <f>'Пр.1 к пп2'!P30</f>
        <v>0</v>
      </c>
      <c r="W33" s="450"/>
      <c r="X33" s="449">
        <f>'Пр.1 к пп2'!Q30</f>
        <v>0</v>
      </c>
      <c r="Y33" s="450"/>
      <c r="Z33" s="449">
        <f>'Пр.1 к пп2'!R30</f>
        <v>0</v>
      </c>
      <c r="AA33" s="450"/>
      <c r="AB33" s="449">
        <f>'Пр.1 к пп2'!S30</f>
        <v>0</v>
      </c>
      <c r="AC33" s="450"/>
      <c r="AD33" s="449">
        <f>'Пр.1 к пп2'!T30</f>
        <v>0</v>
      </c>
      <c r="AE33" s="450"/>
    </row>
    <row r="34" spans="1:61" ht="15.75" customHeight="1" x14ac:dyDescent="0.3">
      <c r="A34" s="323" t="s">
        <v>402</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row>
    <row r="35" spans="1:61" ht="47.25" customHeight="1" x14ac:dyDescent="0.3">
      <c r="A35" s="358" t="str">
        <f>'Пр.1 к пп2'!C32</f>
        <v xml:space="preserve">Количество оснащенных новых ученических мест, шт. </v>
      </c>
      <c r="B35" s="359"/>
      <c r="C35" s="169">
        <f>'Пр.1 к пп2'!F32</f>
        <v>1100</v>
      </c>
      <c r="D35" s="449">
        <f>'Пр.1 к пп2'!G32</f>
        <v>2200</v>
      </c>
      <c r="E35" s="450"/>
      <c r="F35" s="449">
        <f>'Пр.1 к пп2'!H32</f>
        <v>0</v>
      </c>
      <c r="G35" s="450"/>
      <c r="H35" s="393">
        <f>'Пр.1 к пп2'!I32</f>
        <v>1100</v>
      </c>
      <c r="I35" s="343"/>
      <c r="J35" s="393">
        <f>'Пр.1 к пп2'!J32</f>
        <v>0</v>
      </c>
      <c r="K35" s="343"/>
      <c r="L35" s="393">
        <f>'Пр.1 к пп2'!K32</f>
        <v>400</v>
      </c>
      <c r="M35" s="343"/>
      <c r="N35" s="393">
        <f>'Пр.1 к пп2'!L32</f>
        <v>0</v>
      </c>
      <c r="O35" s="343"/>
      <c r="P35" s="393">
        <f>'Пр.1 к пп2'!M32</f>
        <v>600</v>
      </c>
      <c r="Q35" s="343"/>
      <c r="R35" s="393">
        <f>'Пр.1 к пп2'!N32</f>
        <v>0</v>
      </c>
      <c r="S35" s="343"/>
      <c r="T35" s="393">
        <f>'Пр.1 к пп2'!O32</f>
        <v>0</v>
      </c>
      <c r="U35" s="343"/>
      <c r="V35" s="393">
        <f>'Пр.1 к пп2'!P32</f>
        <v>0</v>
      </c>
      <c r="W35" s="394"/>
      <c r="X35" s="393">
        <f>'Пр.1 к пп2'!Q32</f>
        <v>0</v>
      </c>
      <c r="Y35" s="343"/>
      <c r="Z35" s="393">
        <f>'Пр.1 к пп2'!R32</f>
        <v>0</v>
      </c>
      <c r="AA35" s="343"/>
      <c r="AB35" s="393">
        <f>'Пр.1 к пп2'!S32</f>
        <v>0</v>
      </c>
      <c r="AC35" s="343"/>
      <c r="AD35" s="393">
        <f>'Пр.1 к пп2'!T32</f>
        <v>0</v>
      </c>
      <c r="AE35" s="343"/>
      <c r="AF35" s="24"/>
      <c r="AG35" s="25"/>
      <c r="AH35" s="25"/>
    </row>
    <row r="36" spans="1:61" ht="15.75" customHeight="1" x14ac:dyDescent="0.3">
      <c r="A36" s="323" t="s">
        <v>710</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row>
    <row r="37" spans="1:61" ht="111" customHeight="1" x14ac:dyDescent="0.3">
      <c r="A37" s="358" t="str">
        <f>'Пр.1 к пп2'!C34</f>
        <v>Количество общеобразовательных учреждений в которых обновлена материально-техническая база с целью обновления содержания и технологии преподавания общеобразовательных программ, шт.</v>
      </c>
      <c r="B37" s="359"/>
      <c r="C37" s="169">
        <f>'Пр.1 к пп2'!F34</f>
        <v>1</v>
      </c>
      <c r="D37" s="449">
        <f>'Пр.1 к пп2'!G34</f>
        <v>2</v>
      </c>
      <c r="E37" s="450"/>
      <c r="F37" s="449">
        <f>'Пр.1 к пп2'!H34</f>
        <v>0</v>
      </c>
      <c r="G37" s="450"/>
      <c r="H37" s="393">
        <f>'Пр.1 к пп2'!I34</f>
        <v>0</v>
      </c>
      <c r="I37" s="343"/>
      <c r="J37" s="393">
        <f>'Пр.1 к пп2'!J34</f>
        <v>0</v>
      </c>
      <c r="K37" s="343"/>
      <c r="L37" s="393">
        <f>'Пр.1 к пп2'!K34</f>
        <v>0</v>
      </c>
      <c r="M37" s="343"/>
      <c r="N37" s="393">
        <f>'Пр.1 к пп2'!L34</f>
        <v>0</v>
      </c>
      <c r="O37" s="343"/>
      <c r="P37" s="393">
        <f>'Пр.1 к пп2'!M34</f>
        <v>0</v>
      </c>
      <c r="Q37" s="343"/>
      <c r="R37" s="393">
        <f>'Пр.1 к пп2'!N34</f>
        <v>0</v>
      </c>
      <c r="S37" s="343"/>
      <c r="T37" s="393">
        <f>'Пр.1 к пп2'!O34</f>
        <v>0</v>
      </c>
      <c r="U37" s="343"/>
      <c r="V37" s="393">
        <f>'Пр.1 к пп2'!P34</f>
        <v>0</v>
      </c>
      <c r="W37" s="394"/>
      <c r="X37" s="393">
        <f>'Пр.1 к пп2'!Q34</f>
        <v>0</v>
      </c>
      <c r="Y37" s="343"/>
      <c r="Z37" s="393">
        <f>'Пр.1 к пп2'!R34</f>
        <v>0</v>
      </c>
      <c r="AA37" s="343"/>
      <c r="AB37" s="393">
        <f>'Пр.1 к пп2'!S34</f>
        <v>0</v>
      </c>
      <c r="AC37" s="343"/>
      <c r="AD37" s="393">
        <f>'Пр.1 к пп2'!T34</f>
        <v>0</v>
      </c>
      <c r="AE37" s="343"/>
      <c r="AF37" s="24"/>
      <c r="AG37" s="25"/>
      <c r="AH37" s="25"/>
    </row>
    <row r="38" spans="1:61" ht="15.75" customHeight="1" x14ac:dyDescent="0.3">
      <c r="A38" s="323" t="s">
        <v>405</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row>
    <row r="39" spans="1:61" ht="132" customHeight="1" x14ac:dyDescent="0.3">
      <c r="A39" s="358" t="str">
        <f>'Пр.1 к пп2'!C37</f>
        <v>Количество общеобразовательных организаций, в которых введены ставки советников директора по воспитанию и взаимодействию с детскими общественными объединениями и обеспечена их деятельность, шт.</v>
      </c>
      <c r="B39" s="359"/>
      <c r="C39" s="169">
        <f>'Пр.1 к пп2'!F37</f>
        <v>62</v>
      </c>
      <c r="D39" s="449">
        <f>'Пр.1 к пп2'!G37</f>
        <v>62</v>
      </c>
      <c r="E39" s="450"/>
      <c r="F39" s="449">
        <f>'Пр.1 к пп2'!H37</f>
        <v>62</v>
      </c>
      <c r="G39" s="450"/>
      <c r="H39" s="393">
        <f>'Пр.1 к пп2'!I37</f>
        <v>62</v>
      </c>
      <c r="I39" s="343"/>
      <c r="J39" s="393">
        <f>'Пр.1 к пп2'!J37</f>
        <v>62</v>
      </c>
      <c r="K39" s="343"/>
      <c r="L39" s="393">
        <f>'Пр.1 к пп2'!K37</f>
        <v>0</v>
      </c>
      <c r="M39" s="343"/>
      <c r="N39" s="393">
        <f>'Пр.1 к пп2'!L37</f>
        <v>0</v>
      </c>
      <c r="O39" s="343"/>
      <c r="P39" s="393">
        <f>'Пр.1 к пп2'!M37</f>
        <v>0</v>
      </c>
      <c r="Q39" s="343"/>
      <c r="R39" s="393">
        <f>'Пр.1 к пп2'!N37</f>
        <v>0</v>
      </c>
      <c r="S39" s="343"/>
      <c r="T39" s="393">
        <f>'Пр.1 к пп2'!O37</f>
        <v>0</v>
      </c>
      <c r="U39" s="343"/>
      <c r="V39" s="393">
        <f>'Пр.1 к пп2'!P37</f>
        <v>0</v>
      </c>
      <c r="W39" s="394"/>
      <c r="X39" s="393">
        <f>'Пр.1 к пп2'!Q37</f>
        <v>0</v>
      </c>
      <c r="Y39" s="343"/>
      <c r="Z39" s="393">
        <f>'Пр.1 к пп2'!R37</f>
        <v>0</v>
      </c>
      <c r="AA39" s="343"/>
      <c r="AB39" s="393">
        <f>'Пр.1 к пп2'!S37</f>
        <v>0</v>
      </c>
      <c r="AC39" s="343"/>
      <c r="AD39" s="393">
        <f>'Пр.1 к пп2'!T37</f>
        <v>0</v>
      </c>
      <c r="AE39" s="343"/>
      <c r="AF39" s="24"/>
      <c r="AG39" s="25"/>
      <c r="AH39" s="25"/>
    </row>
    <row r="40" spans="1:61" ht="15.6" x14ac:dyDescent="0.3">
      <c r="A40" s="370" t="s">
        <v>147</v>
      </c>
      <c r="B40" s="371"/>
      <c r="C40" s="471" t="s">
        <v>34</v>
      </c>
      <c r="D40" s="472"/>
      <c r="E40" s="472"/>
      <c r="F40" s="472"/>
      <c r="G40" s="473"/>
      <c r="H40" s="393" t="s">
        <v>35</v>
      </c>
      <c r="I40" s="454"/>
      <c r="J40" s="454"/>
      <c r="K40" s="454"/>
      <c r="L40" s="454"/>
      <c r="M40" s="394"/>
      <c r="N40" s="393" t="s">
        <v>363</v>
      </c>
      <c r="O40" s="454"/>
      <c r="P40" s="454"/>
      <c r="Q40" s="394"/>
      <c r="R40" s="393" t="s">
        <v>37</v>
      </c>
      <c r="S40" s="454"/>
      <c r="T40" s="454"/>
      <c r="U40" s="394"/>
      <c r="V40" s="393" t="s">
        <v>38</v>
      </c>
      <c r="W40" s="454"/>
      <c r="X40" s="454"/>
      <c r="Y40" s="454"/>
      <c r="Z40" s="454"/>
      <c r="AA40" s="394"/>
      <c r="AB40" s="393" t="s">
        <v>208</v>
      </c>
      <c r="AC40" s="454"/>
      <c r="AD40" s="454"/>
      <c r="AE40" s="394"/>
    </row>
    <row r="41" spans="1:61" ht="15.75" customHeight="1" x14ac:dyDescent="0.3">
      <c r="A41" s="372"/>
      <c r="B41" s="373"/>
      <c r="C41" s="474"/>
      <c r="D41" s="475"/>
      <c r="E41" s="475"/>
      <c r="F41" s="475"/>
      <c r="G41" s="476"/>
      <c r="H41" s="326" t="s">
        <v>39</v>
      </c>
      <c r="I41" s="326"/>
      <c r="J41" s="326"/>
      <c r="K41" s="326" t="s">
        <v>40</v>
      </c>
      <c r="L41" s="326"/>
      <c r="M41" s="326"/>
      <c r="N41" s="326" t="s">
        <v>39</v>
      </c>
      <c r="O41" s="326"/>
      <c r="P41" s="326" t="s">
        <v>40</v>
      </c>
      <c r="Q41" s="326"/>
      <c r="R41" s="326" t="s">
        <v>39</v>
      </c>
      <c r="S41" s="326"/>
      <c r="T41" s="326" t="s">
        <v>40</v>
      </c>
      <c r="U41" s="326"/>
      <c r="V41" s="326" t="s">
        <v>39</v>
      </c>
      <c r="W41" s="326"/>
      <c r="X41" s="326"/>
      <c r="Y41" s="326" t="s">
        <v>40</v>
      </c>
      <c r="Z41" s="326"/>
      <c r="AA41" s="326"/>
      <c r="AB41" s="326" t="s">
        <v>39</v>
      </c>
      <c r="AC41" s="326"/>
      <c r="AD41" s="326" t="s">
        <v>109</v>
      </c>
      <c r="AE41" s="326"/>
      <c r="AG41" s="30"/>
      <c r="AH41" s="30"/>
      <c r="AI41" s="30"/>
      <c r="AJ41" s="30"/>
      <c r="AK41" s="30"/>
      <c r="AL41" s="336"/>
      <c r="AM41" s="336"/>
      <c r="AN41" s="336"/>
      <c r="AO41" s="336"/>
      <c r="AP41" s="336"/>
      <c r="AQ41" s="336"/>
      <c r="AR41" s="336"/>
      <c r="AS41" s="336"/>
      <c r="AT41" s="469"/>
      <c r="AU41" s="469"/>
      <c r="AV41" s="469"/>
      <c r="AW41" s="469"/>
      <c r="AX41" s="469"/>
      <c r="AY41" s="469"/>
      <c r="AZ41" s="469"/>
      <c r="BA41" s="469"/>
      <c r="BB41" s="469"/>
      <c r="BC41" s="469"/>
      <c r="BD41" s="469"/>
      <c r="BE41" s="469"/>
      <c r="BF41" s="469"/>
      <c r="BG41" s="469"/>
      <c r="BH41" s="469"/>
      <c r="BI41" s="469"/>
    </row>
    <row r="42" spans="1:61" ht="15.75" customHeight="1" x14ac:dyDescent="0.3">
      <c r="A42" s="372"/>
      <c r="B42" s="373"/>
      <c r="C42" s="306" t="s">
        <v>22</v>
      </c>
      <c r="D42" s="306"/>
      <c r="E42" s="306"/>
      <c r="F42" s="306"/>
      <c r="G42" s="306"/>
      <c r="H42" s="455">
        <f>'Пр.2 к пп2'!G147</f>
        <v>5508880.0999999996</v>
      </c>
      <c r="I42" s="455"/>
      <c r="J42" s="455"/>
      <c r="K42" s="455">
        <f>'Пр.2 к пп2'!H147</f>
        <v>4995895.0999999996</v>
      </c>
      <c r="L42" s="455"/>
      <c r="M42" s="455"/>
      <c r="N42" s="455">
        <f>'Пр.2 к пп2'!I147</f>
        <v>1145442.3</v>
      </c>
      <c r="O42" s="455"/>
      <c r="P42" s="455">
        <f>'Пр.2 к пп2'!J147</f>
        <v>760782.2</v>
      </c>
      <c r="Q42" s="455"/>
      <c r="R42" s="455">
        <f>'Пр.2 к пп2'!K147</f>
        <v>262826.90000000002</v>
      </c>
      <c r="S42" s="455"/>
      <c r="T42" s="455">
        <f>'Пр.2 к пп2'!L147</f>
        <v>261774.7</v>
      </c>
      <c r="U42" s="455"/>
      <c r="V42" s="455">
        <f>'Пр.2 к пп2'!M147</f>
        <v>3953922.3000000003</v>
      </c>
      <c r="W42" s="455"/>
      <c r="X42" s="455"/>
      <c r="Y42" s="455">
        <f>'Пр.2 к пп2'!N147</f>
        <v>3826649.5999999996</v>
      </c>
      <c r="Z42" s="455"/>
      <c r="AA42" s="455"/>
      <c r="AB42" s="455">
        <f>'Пр.2 к пп2'!O147</f>
        <v>146688.6</v>
      </c>
      <c r="AC42" s="455"/>
      <c r="AD42" s="455">
        <f>'Пр.2 к пп2'!P147</f>
        <v>146688.6</v>
      </c>
      <c r="AE42" s="455"/>
      <c r="AG42" s="59"/>
      <c r="AH42" s="59"/>
      <c r="AI42" s="59"/>
      <c r="AJ42" s="59"/>
      <c r="AK42" s="59"/>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row>
    <row r="43" spans="1:61" ht="15.75" customHeight="1" x14ac:dyDescent="0.3">
      <c r="A43" s="372"/>
      <c r="B43" s="373"/>
      <c r="C43" s="306" t="s">
        <v>23</v>
      </c>
      <c r="D43" s="306"/>
      <c r="E43" s="306"/>
      <c r="F43" s="306"/>
      <c r="G43" s="306"/>
      <c r="H43" s="455">
        <f>'Пр.2 к пп2'!G148</f>
        <v>6058824.7999999998</v>
      </c>
      <c r="I43" s="455"/>
      <c r="J43" s="455"/>
      <c r="K43" s="455">
        <f>'Пр.2 к пп2'!H148</f>
        <v>4975002.2</v>
      </c>
      <c r="L43" s="455"/>
      <c r="M43" s="455"/>
      <c r="N43" s="455">
        <f>'Пр.2 к пп2'!I148</f>
        <v>1374305</v>
      </c>
      <c r="O43" s="455"/>
      <c r="P43" s="455">
        <f>'Пр.2 к пп2'!J148</f>
        <v>781193.3</v>
      </c>
      <c r="Q43" s="455"/>
      <c r="R43" s="455">
        <f>'Пр.2 к пп2'!K148</f>
        <v>358154</v>
      </c>
      <c r="S43" s="455"/>
      <c r="T43" s="455">
        <f>'Пр.2 к пп2'!L148</f>
        <v>358154</v>
      </c>
      <c r="U43" s="455"/>
      <c r="V43" s="455">
        <f>'Пр.2 к пп2'!M148</f>
        <v>4179677.2</v>
      </c>
      <c r="W43" s="455"/>
      <c r="X43" s="455"/>
      <c r="Y43" s="455">
        <f>'Пр.2 к пп2'!N148</f>
        <v>3835654.9</v>
      </c>
      <c r="Z43" s="455"/>
      <c r="AA43" s="455"/>
      <c r="AB43" s="455">
        <f>'Пр.2 к пп2'!O148</f>
        <v>146688.6</v>
      </c>
      <c r="AC43" s="455"/>
      <c r="AD43" s="455">
        <f>'Пр.2 к пп2'!P148</f>
        <v>0</v>
      </c>
      <c r="AE43" s="455"/>
      <c r="AG43" s="59"/>
      <c r="AH43" s="59"/>
      <c r="AI43" s="59"/>
      <c r="AJ43" s="59"/>
      <c r="AK43" s="59"/>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row>
    <row r="44" spans="1:61" ht="15.75" customHeight="1" x14ac:dyDescent="0.3">
      <c r="A44" s="372"/>
      <c r="B44" s="373"/>
      <c r="C44" s="306" t="s">
        <v>24</v>
      </c>
      <c r="D44" s="306"/>
      <c r="E44" s="306"/>
      <c r="F44" s="306"/>
      <c r="G44" s="306"/>
      <c r="H44" s="455">
        <f>'Пр.2 к пп2'!G149</f>
        <v>5528419.0999999996</v>
      </c>
      <c r="I44" s="455"/>
      <c r="J44" s="455"/>
      <c r="K44" s="455">
        <f>'Пр.2 к пп2'!H149</f>
        <v>731293.3</v>
      </c>
      <c r="L44" s="455"/>
      <c r="M44" s="455"/>
      <c r="N44" s="455">
        <f>'Пр.2 к пп2'!I149</f>
        <v>982440.6</v>
      </c>
      <c r="O44" s="455"/>
      <c r="P44" s="455">
        <f>'Пр.2 к пп2'!J149</f>
        <v>731293.3</v>
      </c>
      <c r="Q44" s="455"/>
      <c r="R44" s="455">
        <f>'Пр.2 к пп2'!K149</f>
        <v>264654</v>
      </c>
      <c r="S44" s="455"/>
      <c r="T44" s="455">
        <f>'Пр.2 к пп2'!L149</f>
        <v>0</v>
      </c>
      <c r="U44" s="455"/>
      <c r="V44" s="455">
        <f>'Пр.2 к пп2'!M149</f>
        <v>4134635.9</v>
      </c>
      <c r="W44" s="455"/>
      <c r="X44" s="455"/>
      <c r="Y44" s="455">
        <f>'Пр.2 к пп2'!N149</f>
        <v>0</v>
      </c>
      <c r="Z44" s="455"/>
      <c r="AA44" s="455"/>
      <c r="AB44" s="455">
        <f>'Пр.2 к пп2'!O149</f>
        <v>146688.6</v>
      </c>
      <c r="AC44" s="455"/>
      <c r="AD44" s="455">
        <f>'Пр.2 к пп2'!P149</f>
        <v>0</v>
      </c>
      <c r="AE44" s="455"/>
      <c r="AG44" s="59"/>
      <c r="AH44" s="59"/>
      <c r="AI44" s="59"/>
      <c r="AJ44" s="59"/>
      <c r="AK44" s="59"/>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row>
    <row r="45" spans="1:61" ht="15.75" customHeight="1" x14ac:dyDescent="0.3">
      <c r="A45" s="372"/>
      <c r="B45" s="373"/>
      <c r="C45" s="306" t="s">
        <v>25</v>
      </c>
      <c r="D45" s="306"/>
      <c r="E45" s="306"/>
      <c r="F45" s="306"/>
      <c r="G45" s="306"/>
      <c r="H45" s="455">
        <f>'Пр.2 к пп2'!G150</f>
        <v>5515442.5999999996</v>
      </c>
      <c r="I45" s="455"/>
      <c r="J45" s="455"/>
      <c r="K45" s="455">
        <f>'Пр.2 к пп2'!H150</f>
        <v>800000</v>
      </c>
      <c r="L45" s="455"/>
      <c r="M45" s="455"/>
      <c r="N45" s="455">
        <f>'Пр.2 к пп2'!I150</f>
        <v>982440.6</v>
      </c>
      <c r="O45" s="455"/>
      <c r="P45" s="455">
        <f>'Пр.2 к пп2'!J150</f>
        <v>800000</v>
      </c>
      <c r="Q45" s="455"/>
      <c r="R45" s="455">
        <f>'Пр.2 к пп2'!K150</f>
        <v>264654</v>
      </c>
      <c r="S45" s="455"/>
      <c r="T45" s="455">
        <f>'Пр.2 к пп2'!L150</f>
        <v>0</v>
      </c>
      <c r="U45" s="455"/>
      <c r="V45" s="455">
        <f>'Пр.2 к пп2'!M150</f>
        <v>4121659.4</v>
      </c>
      <c r="W45" s="455"/>
      <c r="X45" s="455"/>
      <c r="Y45" s="455">
        <f>'Пр.2 к пп2'!N150</f>
        <v>0</v>
      </c>
      <c r="Z45" s="455"/>
      <c r="AA45" s="455"/>
      <c r="AB45" s="455">
        <f>'Пр.2 к пп2'!O150</f>
        <v>146688.6</v>
      </c>
      <c r="AC45" s="455"/>
      <c r="AD45" s="455">
        <f>'Пр.2 к пп2'!P150</f>
        <v>0</v>
      </c>
      <c r="AE45" s="455"/>
      <c r="AF45" s="12"/>
      <c r="AG45" s="59"/>
      <c r="AH45" s="59"/>
      <c r="AI45" s="59"/>
      <c r="AJ45" s="59"/>
      <c r="AK45" s="59"/>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row>
    <row r="46" spans="1:61" ht="15.75" customHeight="1" x14ac:dyDescent="0.3">
      <c r="A46" s="372"/>
      <c r="B46" s="373"/>
      <c r="C46" s="306" t="s">
        <v>26</v>
      </c>
      <c r="D46" s="306"/>
      <c r="E46" s="306"/>
      <c r="F46" s="306"/>
      <c r="G46" s="306"/>
      <c r="H46" s="455">
        <f>'Пр.2 к пп2'!G151</f>
        <v>5440442.5999999996</v>
      </c>
      <c r="I46" s="455"/>
      <c r="J46" s="455"/>
      <c r="K46" s="455">
        <f>'Пр.2 к пп2'!H151</f>
        <v>800000</v>
      </c>
      <c r="L46" s="455"/>
      <c r="M46" s="455"/>
      <c r="N46" s="455">
        <f>'Пр.2 к пп2'!I151</f>
        <v>982440.6</v>
      </c>
      <c r="O46" s="455"/>
      <c r="P46" s="455">
        <f>'Пр.2 к пп2'!J151</f>
        <v>800000</v>
      </c>
      <c r="Q46" s="455"/>
      <c r="R46" s="455">
        <f>'Пр.2 к пп2'!K151</f>
        <v>264654</v>
      </c>
      <c r="S46" s="455"/>
      <c r="T46" s="455">
        <f>'Пр.2 к пп2'!L151</f>
        <v>0</v>
      </c>
      <c r="U46" s="455"/>
      <c r="V46" s="455">
        <f>'Пр.2 к пп2'!M151</f>
        <v>4046659.4</v>
      </c>
      <c r="W46" s="455"/>
      <c r="X46" s="455"/>
      <c r="Y46" s="455">
        <f>'Пр.2 к пп2'!N151</f>
        <v>0</v>
      </c>
      <c r="Z46" s="455"/>
      <c r="AA46" s="455"/>
      <c r="AB46" s="455">
        <f>'Пр.2 к пп2'!O151</f>
        <v>146688.6</v>
      </c>
      <c r="AC46" s="455"/>
      <c r="AD46" s="455">
        <f>'Пр.2 к пп2'!P151</f>
        <v>0</v>
      </c>
      <c r="AE46" s="455"/>
      <c r="AF46" s="12"/>
      <c r="AG46" s="59"/>
      <c r="AH46" s="59"/>
      <c r="AI46" s="59"/>
      <c r="AJ46" s="59"/>
      <c r="AK46" s="59"/>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row>
    <row r="47" spans="1:61" ht="15.75" customHeight="1" x14ac:dyDescent="0.3">
      <c r="A47" s="372"/>
      <c r="B47" s="373"/>
      <c r="C47" s="306" t="s">
        <v>41</v>
      </c>
      <c r="D47" s="306"/>
      <c r="E47" s="306"/>
      <c r="F47" s="306"/>
      <c r="G47" s="306"/>
      <c r="H47" s="455">
        <f>'Пр.2 к пп2'!G152</f>
        <v>5440442.5999999996</v>
      </c>
      <c r="I47" s="455"/>
      <c r="J47" s="455"/>
      <c r="K47" s="455">
        <f>'Пр.2 к пп2'!H152</f>
        <v>0</v>
      </c>
      <c r="L47" s="455"/>
      <c r="M47" s="455"/>
      <c r="N47" s="455">
        <f>'Пр.2 к пп2'!I152</f>
        <v>982440.6</v>
      </c>
      <c r="O47" s="455"/>
      <c r="P47" s="455">
        <f>'Пр.2 к пп2'!J152</f>
        <v>0</v>
      </c>
      <c r="Q47" s="455"/>
      <c r="R47" s="455">
        <f>'Пр.2 к пп2'!K152</f>
        <v>264654</v>
      </c>
      <c r="S47" s="455"/>
      <c r="T47" s="455">
        <f>'Пр.2 к пп2'!L152</f>
        <v>0</v>
      </c>
      <c r="U47" s="455"/>
      <c r="V47" s="455">
        <f>'Пр.2 к пп2'!M152</f>
        <v>4046659.4</v>
      </c>
      <c r="W47" s="455"/>
      <c r="X47" s="455"/>
      <c r="Y47" s="455">
        <f>'Пр.2 к пп2'!N152</f>
        <v>0</v>
      </c>
      <c r="Z47" s="455"/>
      <c r="AA47" s="455"/>
      <c r="AB47" s="455">
        <f>'Пр.2 к пп2'!O152</f>
        <v>146688.6</v>
      </c>
      <c r="AC47" s="455"/>
      <c r="AD47" s="455">
        <f>'Пр.2 к пп2'!P152</f>
        <v>0</v>
      </c>
      <c r="AE47" s="455"/>
      <c r="AF47" s="12"/>
      <c r="AG47" s="59"/>
      <c r="AH47" s="59"/>
      <c r="AI47" s="59"/>
      <c r="AJ47" s="59"/>
      <c r="AK47" s="59"/>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row>
    <row r="48" spans="1:61" ht="15.75" customHeight="1" x14ac:dyDescent="0.3">
      <c r="A48" s="372"/>
      <c r="B48" s="373"/>
      <c r="C48" s="306" t="s">
        <v>28</v>
      </c>
      <c r="D48" s="306"/>
      <c r="E48" s="306"/>
      <c r="F48" s="306"/>
      <c r="G48" s="306"/>
      <c r="H48" s="455">
        <f>'Пр.2 к пп2'!G153</f>
        <v>5440442.5999999996</v>
      </c>
      <c r="I48" s="455"/>
      <c r="J48" s="455"/>
      <c r="K48" s="455">
        <f>'Пр.2 к пп2'!H153</f>
        <v>0</v>
      </c>
      <c r="L48" s="455"/>
      <c r="M48" s="455"/>
      <c r="N48" s="455">
        <f>'Пр.2 к пп2'!I153</f>
        <v>982440.6</v>
      </c>
      <c r="O48" s="455"/>
      <c r="P48" s="455">
        <f>'Пр.2 к пп2'!J153</f>
        <v>0</v>
      </c>
      <c r="Q48" s="455"/>
      <c r="R48" s="455">
        <f>'Пр.2 к пп2'!K153</f>
        <v>264654</v>
      </c>
      <c r="S48" s="455"/>
      <c r="T48" s="455">
        <f>'Пр.2 к пп2'!L153</f>
        <v>0</v>
      </c>
      <c r="U48" s="455"/>
      <c r="V48" s="455">
        <f>'Пр.2 к пп2'!M153</f>
        <v>4046659.4</v>
      </c>
      <c r="W48" s="455"/>
      <c r="X48" s="455"/>
      <c r="Y48" s="455">
        <f>'Пр.2 к пп2'!N153</f>
        <v>0</v>
      </c>
      <c r="Z48" s="455"/>
      <c r="AA48" s="455"/>
      <c r="AB48" s="455">
        <f>'Пр.2 к пп2'!O153</f>
        <v>146688.6</v>
      </c>
      <c r="AC48" s="455"/>
      <c r="AD48" s="455">
        <f>'Пр.2 к пп2'!P153</f>
        <v>0</v>
      </c>
      <c r="AE48" s="455"/>
      <c r="AG48" s="59"/>
      <c r="AH48" s="59"/>
      <c r="AI48" s="59"/>
      <c r="AJ48" s="59"/>
      <c r="AK48" s="59"/>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row>
    <row r="49" spans="1:61" ht="15.75" customHeight="1" x14ac:dyDescent="0.3">
      <c r="A49" s="374"/>
      <c r="B49" s="375"/>
      <c r="C49" s="306" t="s">
        <v>42</v>
      </c>
      <c r="D49" s="306"/>
      <c r="E49" s="306"/>
      <c r="F49" s="306"/>
      <c r="G49" s="306"/>
      <c r="H49" s="455">
        <f>SUM(H42:J48)</f>
        <v>38932894.400000006</v>
      </c>
      <c r="I49" s="455"/>
      <c r="J49" s="455"/>
      <c r="K49" s="455">
        <f>SUM(K42:M48)</f>
        <v>12302190.600000001</v>
      </c>
      <c r="L49" s="455"/>
      <c r="M49" s="455"/>
      <c r="N49" s="455">
        <f>SUM(N42:O48)</f>
        <v>7431950.2999999989</v>
      </c>
      <c r="O49" s="455"/>
      <c r="P49" s="455">
        <f>SUM(P42:Q48)</f>
        <v>3873268.8</v>
      </c>
      <c r="Q49" s="455"/>
      <c r="R49" s="455">
        <f>SUM(R42:S48)</f>
        <v>1944250.9</v>
      </c>
      <c r="S49" s="455"/>
      <c r="T49" s="455">
        <f>SUM(T42:U48)</f>
        <v>619928.69999999995</v>
      </c>
      <c r="U49" s="455"/>
      <c r="V49" s="455">
        <f>SUM(V42:X48)</f>
        <v>28529872.999999996</v>
      </c>
      <c r="W49" s="455"/>
      <c r="X49" s="455"/>
      <c r="Y49" s="455">
        <f>SUM(Y42:AA48)</f>
        <v>7662304.5</v>
      </c>
      <c r="Z49" s="455"/>
      <c r="AA49" s="455"/>
      <c r="AB49" s="455">
        <f>SUM(AB42:AC48)</f>
        <v>1026820.2</v>
      </c>
      <c r="AC49" s="455">
        <v>0</v>
      </c>
      <c r="AD49" s="455">
        <f>SUM(AD42:AE48)</f>
        <v>146688.6</v>
      </c>
      <c r="AE49" s="455">
        <v>1</v>
      </c>
      <c r="AG49" s="59"/>
      <c r="AH49" s="59"/>
      <c r="AI49" s="59"/>
      <c r="AJ49" s="59"/>
      <c r="AK49" s="59"/>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row>
    <row r="50" spans="1:61" ht="15.6" x14ac:dyDescent="0.3">
      <c r="A50" s="329" t="s">
        <v>148</v>
      </c>
      <c r="B50" s="343"/>
      <c r="C50" s="385" t="s">
        <v>265</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row>
    <row r="51" spans="1:61" ht="37.5" customHeight="1" x14ac:dyDescent="0.3">
      <c r="A51" s="370" t="s">
        <v>741</v>
      </c>
      <c r="B51" s="477"/>
      <c r="C51" s="327" t="s">
        <v>235</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row>
    <row r="52" spans="1:61" ht="15.6" x14ac:dyDescent="0.3">
      <c r="A52" s="372"/>
      <c r="B52" s="478"/>
      <c r="C52" s="316" t="s">
        <v>236</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row>
    <row r="53" spans="1:61" ht="15.6" x14ac:dyDescent="0.3">
      <c r="A53" s="372"/>
      <c r="B53" s="478"/>
      <c r="C53" s="316" t="s">
        <v>237</v>
      </c>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row>
    <row r="54" spans="1:61" ht="37.5" customHeight="1" x14ac:dyDescent="0.3">
      <c r="A54" s="374"/>
      <c r="B54" s="479"/>
      <c r="C54" s="349" t="s">
        <v>211</v>
      </c>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row>
    <row r="55" spans="1:61" ht="54" customHeight="1" x14ac:dyDescent="0.3">
      <c r="A55" s="329" t="s">
        <v>150</v>
      </c>
      <c r="B55" s="343"/>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row>
    <row r="56" spans="1:61" ht="31.5" customHeight="1" x14ac:dyDescent="0.3">
      <c r="A56" s="329" t="s">
        <v>151</v>
      </c>
      <c r="B56" s="343"/>
      <c r="C56" s="316" t="s">
        <v>7</v>
      </c>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row>
    <row r="57" spans="1:61" ht="48.75" customHeight="1" x14ac:dyDescent="0.3">
      <c r="A57" s="329" t="s">
        <v>152</v>
      </c>
      <c r="B57" s="343"/>
      <c r="C57" s="316" t="s">
        <v>7</v>
      </c>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row>
    <row r="58" spans="1:61" ht="15.6" x14ac:dyDescent="0.3">
      <c r="A58" s="355" t="s">
        <v>582</v>
      </c>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row>
    <row r="59" spans="1:61" ht="15.6" x14ac:dyDescent="0.3">
      <c r="A59" s="453"/>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row>
    <row r="60" spans="1:61" ht="405" customHeight="1" x14ac:dyDescent="0.3">
      <c r="A60" s="337" t="s">
        <v>633</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row>
    <row r="61" spans="1:61" ht="24.75" customHeight="1" x14ac:dyDescent="0.3">
      <c r="A61" s="337"/>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row>
    <row r="62" spans="1:61" ht="15.6" x14ac:dyDescent="0.3">
      <c r="A62" s="485" t="s">
        <v>212</v>
      </c>
      <c r="B62" s="485"/>
      <c r="C62" s="485"/>
      <c r="D62" s="485"/>
      <c r="E62" s="485"/>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row>
    <row r="63" spans="1:61" ht="15.75" customHeight="1" x14ac:dyDescent="0.3">
      <c r="B63" s="480"/>
      <c r="C63" s="480"/>
      <c r="D63" s="480"/>
      <c r="E63" s="480"/>
      <c r="F63" s="480"/>
      <c r="G63" s="480"/>
      <c r="H63" s="480"/>
      <c r="I63" s="480"/>
      <c r="J63" s="480"/>
      <c r="K63" s="484" t="s">
        <v>62</v>
      </c>
      <c r="L63" s="484"/>
      <c r="M63" s="484"/>
      <c r="N63" s="484"/>
      <c r="O63" s="484" t="s">
        <v>63</v>
      </c>
      <c r="P63" s="484"/>
      <c r="Q63" s="484"/>
      <c r="R63" s="484"/>
      <c r="S63" s="484" t="s">
        <v>64</v>
      </c>
      <c r="T63" s="484"/>
      <c r="U63" s="484"/>
      <c r="V63" s="484"/>
      <c r="W63" s="484" t="s">
        <v>65</v>
      </c>
      <c r="X63" s="484"/>
      <c r="Y63" s="484"/>
      <c r="Z63" s="484"/>
      <c r="AA63" s="484" t="s">
        <v>66</v>
      </c>
      <c r="AB63" s="484"/>
      <c r="AC63" s="484"/>
      <c r="AD63" s="484"/>
      <c r="AE63" s="30"/>
    </row>
    <row r="64" spans="1:61" ht="29.25" customHeight="1" x14ac:dyDescent="0.3">
      <c r="B64" s="480" t="s">
        <v>213</v>
      </c>
      <c r="C64" s="480"/>
      <c r="D64" s="480"/>
      <c r="E64" s="480"/>
      <c r="F64" s="480"/>
      <c r="G64" s="480"/>
      <c r="H64" s="480"/>
      <c r="I64" s="480"/>
      <c r="J64" s="480"/>
      <c r="K64" s="481">
        <v>72</v>
      </c>
      <c r="L64" s="482"/>
      <c r="M64" s="482"/>
      <c r="N64" s="483"/>
      <c r="O64" s="484">
        <v>71</v>
      </c>
      <c r="P64" s="484"/>
      <c r="Q64" s="484"/>
      <c r="R64" s="484"/>
      <c r="S64" s="484">
        <v>71</v>
      </c>
      <c r="T64" s="484"/>
      <c r="U64" s="484"/>
      <c r="V64" s="484"/>
      <c r="W64" s="484">
        <v>71</v>
      </c>
      <c r="X64" s="484"/>
      <c r="Y64" s="484"/>
      <c r="Z64" s="484"/>
      <c r="AA64" s="484">
        <v>71</v>
      </c>
      <c r="AB64" s="484"/>
      <c r="AC64" s="484"/>
      <c r="AD64" s="484"/>
      <c r="AE64" s="77"/>
    </row>
    <row r="65" spans="1:31" ht="15.6" x14ac:dyDescent="0.3">
      <c r="B65" s="480" t="s">
        <v>214</v>
      </c>
      <c r="C65" s="480"/>
      <c r="D65" s="480"/>
      <c r="E65" s="480"/>
      <c r="F65" s="480"/>
      <c r="G65" s="480"/>
      <c r="H65" s="480"/>
      <c r="I65" s="480"/>
      <c r="J65" s="480"/>
      <c r="K65" s="481">
        <v>68</v>
      </c>
      <c r="L65" s="482"/>
      <c r="M65" s="482"/>
      <c r="N65" s="483"/>
      <c r="O65" s="484">
        <v>67</v>
      </c>
      <c r="P65" s="484"/>
      <c r="Q65" s="484"/>
      <c r="R65" s="484"/>
      <c r="S65" s="484">
        <v>67</v>
      </c>
      <c r="T65" s="484"/>
      <c r="U65" s="484"/>
      <c r="V65" s="484"/>
      <c r="W65" s="484">
        <v>67</v>
      </c>
      <c r="X65" s="484"/>
      <c r="Y65" s="484"/>
      <c r="Z65" s="484"/>
      <c r="AA65" s="484">
        <v>67</v>
      </c>
      <c r="AB65" s="484"/>
      <c r="AC65" s="484"/>
      <c r="AD65" s="484"/>
      <c r="AE65" s="30"/>
    </row>
    <row r="66" spans="1:31" ht="28.5" customHeight="1" x14ac:dyDescent="0.3">
      <c r="B66" s="480" t="s">
        <v>215</v>
      </c>
      <c r="C66" s="480"/>
      <c r="D66" s="480"/>
      <c r="E66" s="480"/>
      <c r="F66" s="480"/>
      <c r="G66" s="480"/>
      <c r="H66" s="480"/>
      <c r="I66" s="480"/>
      <c r="J66" s="480"/>
      <c r="K66" s="481">
        <v>59806</v>
      </c>
      <c r="L66" s="482"/>
      <c r="M66" s="482"/>
      <c r="N66" s="483"/>
      <c r="O66" s="484">
        <v>61613</v>
      </c>
      <c r="P66" s="484"/>
      <c r="Q66" s="484"/>
      <c r="R66" s="484"/>
      <c r="S66" s="484">
        <v>62584</v>
      </c>
      <c r="T66" s="484"/>
      <c r="U66" s="484"/>
      <c r="V66" s="484"/>
      <c r="W66" s="484">
        <v>63214</v>
      </c>
      <c r="X66" s="484"/>
      <c r="Y66" s="484"/>
      <c r="Z66" s="484"/>
      <c r="AA66" s="484">
        <v>64285</v>
      </c>
      <c r="AB66" s="484"/>
      <c r="AC66" s="484"/>
      <c r="AD66" s="484"/>
      <c r="AE66" s="30"/>
    </row>
    <row r="67" spans="1:31" ht="32.25" customHeight="1" x14ac:dyDescent="0.3">
      <c r="B67" s="480" t="s">
        <v>216</v>
      </c>
      <c r="C67" s="480"/>
      <c r="D67" s="480"/>
      <c r="E67" s="480"/>
      <c r="F67" s="480"/>
      <c r="G67" s="480"/>
      <c r="H67" s="480"/>
      <c r="I67" s="480"/>
      <c r="J67" s="480"/>
      <c r="K67" s="481">
        <v>59279</v>
      </c>
      <c r="L67" s="482"/>
      <c r="M67" s="482"/>
      <c r="N67" s="483"/>
      <c r="O67" s="484">
        <v>61071</v>
      </c>
      <c r="P67" s="484"/>
      <c r="Q67" s="484"/>
      <c r="R67" s="484"/>
      <c r="S67" s="484">
        <v>61260</v>
      </c>
      <c r="T67" s="484"/>
      <c r="U67" s="484"/>
      <c r="V67" s="484"/>
      <c r="W67" s="484">
        <v>62569</v>
      </c>
      <c r="X67" s="484"/>
      <c r="Y67" s="484"/>
      <c r="Z67" s="484"/>
      <c r="AA67" s="484">
        <v>63691</v>
      </c>
      <c r="AB67" s="484"/>
      <c r="AC67" s="484"/>
      <c r="AD67" s="484"/>
      <c r="AE67" s="30"/>
    </row>
    <row r="68" spans="1:31" ht="30.75" customHeight="1" x14ac:dyDescent="0.3">
      <c r="B68" s="480" t="s">
        <v>217</v>
      </c>
      <c r="C68" s="480"/>
      <c r="D68" s="480"/>
      <c r="E68" s="480"/>
      <c r="F68" s="480"/>
      <c r="G68" s="480"/>
      <c r="H68" s="480"/>
      <c r="I68" s="480"/>
      <c r="J68" s="480"/>
      <c r="K68" s="481">
        <v>57.3</v>
      </c>
      <c r="L68" s="482"/>
      <c r="M68" s="482"/>
      <c r="N68" s="483"/>
      <c r="O68" s="484">
        <v>56.8</v>
      </c>
      <c r="P68" s="484"/>
      <c r="Q68" s="484"/>
      <c r="R68" s="484"/>
      <c r="S68" s="484">
        <v>57.2</v>
      </c>
      <c r="T68" s="484"/>
      <c r="U68" s="484"/>
      <c r="V68" s="484"/>
      <c r="W68" s="484">
        <v>55.4</v>
      </c>
      <c r="X68" s="484"/>
      <c r="Y68" s="484"/>
      <c r="Z68" s="484"/>
      <c r="AA68" s="484">
        <v>55</v>
      </c>
      <c r="AB68" s="484"/>
      <c r="AC68" s="484"/>
      <c r="AD68" s="484"/>
      <c r="AE68" s="30"/>
    </row>
    <row r="69" spans="1:31" ht="33" customHeight="1" x14ac:dyDescent="0.3">
      <c r="B69" s="480" t="s">
        <v>218</v>
      </c>
      <c r="C69" s="480"/>
      <c r="D69" s="480"/>
      <c r="E69" s="480"/>
      <c r="F69" s="480"/>
      <c r="G69" s="480"/>
      <c r="H69" s="480"/>
      <c r="I69" s="480"/>
      <c r="J69" s="480"/>
      <c r="K69" s="481">
        <v>56.9</v>
      </c>
      <c r="L69" s="482"/>
      <c r="M69" s="482"/>
      <c r="N69" s="483"/>
      <c r="O69" s="484">
        <v>56.9</v>
      </c>
      <c r="P69" s="484"/>
      <c r="Q69" s="484"/>
      <c r="R69" s="484"/>
      <c r="S69" s="484">
        <v>56.8</v>
      </c>
      <c r="T69" s="484"/>
      <c r="U69" s="484"/>
      <c r="V69" s="484"/>
      <c r="W69" s="484">
        <v>54.8</v>
      </c>
      <c r="X69" s="484"/>
      <c r="Y69" s="484"/>
      <c r="Z69" s="484"/>
      <c r="AA69" s="484">
        <v>54.2</v>
      </c>
      <c r="AB69" s="484"/>
      <c r="AC69" s="484"/>
      <c r="AD69" s="484"/>
      <c r="AE69" s="30"/>
    </row>
    <row r="70" spans="1:31" ht="15.6" x14ac:dyDescent="0.3">
      <c r="B70" s="480" t="s">
        <v>219</v>
      </c>
      <c r="C70" s="480"/>
      <c r="D70" s="480"/>
      <c r="E70" s="480"/>
      <c r="F70" s="480"/>
      <c r="G70" s="480"/>
      <c r="H70" s="480"/>
      <c r="I70" s="480"/>
      <c r="J70" s="480"/>
      <c r="K70" s="481">
        <v>57.7</v>
      </c>
      <c r="L70" s="482"/>
      <c r="M70" s="482"/>
      <c r="N70" s="483"/>
      <c r="O70" s="484">
        <v>53.5</v>
      </c>
      <c r="P70" s="484"/>
      <c r="Q70" s="484"/>
      <c r="R70" s="484"/>
      <c r="S70" s="484">
        <v>68.2</v>
      </c>
      <c r="T70" s="484"/>
      <c r="U70" s="484"/>
      <c r="V70" s="484"/>
      <c r="W70" s="484">
        <v>71.2</v>
      </c>
      <c r="X70" s="484"/>
      <c r="Y70" s="484"/>
      <c r="Z70" s="484"/>
      <c r="AA70" s="484">
        <v>75</v>
      </c>
      <c r="AB70" s="484"/>
      <c r="AC70" s="484"/>
      <c r="AD70" s="484"/>
      <c r="AE70" s="30"/>
    </row>
    <row r="71" spans="1:31" ht="54.75" customHeight="1" x14ac:dyDescent="0.3">
      <c r="B71" s="480" t="s">
        <v>220</v>
      </c>
      <c r="C71" s="480"/>
      <c r="D71" s="480"/>
      <c r="E71" s="480"/>
      <c r="F71" s="480"/>
      <c r="G71" s="480"/>
      <c r="H71" s="480"/>
      <c r="I71" s="480"/>
      <c r="J71" s="480"/>
      <c r="K71" s="481">
        <v>99.6</v>
      </c>
      <c r="L71" s="482"/>
      <c r="M71" s="482"/>
      <c r="N71" s="483"/>
      <c r="O71" s="484">
        <v>99.7</v>
      </c>
      <c r="P71" s="484"/>
      <c r="Q71" s="484"/>
      <c r="R71" s="484"/>
      <c r="S71" s="484">
        <v>100</v>
      </c>
      <c r="T71" s="484"/>
      <c r="U71" s="484"/>
      <c r="V71" s="484"/>
      <c r="W71" s="484">
        <v>99.5</v>
      </c>
      <c r="X71" s="484"/>
      <c r="Y71" s="484"/>
      <c r="Z71" s="484"/>
      <c r="AA71" s="484">
        <v>99</v>
      </c>
      <c r="AB71" s="484"/>
      <c r="AC71" s="484"/>
      <c r="AD71" s="484"/>
      <c r="AE71" s="30"/>
    </row>
    <row r="72" spans="1:31" ht="51" customHeight="1" x14ac:dyDescent="0.3">
      <c r="B72" s="480" t="s">
        <v>349</v>
      </c>
      <c r="C72" s="480"/>
      <c r="D72" s="480"/>
      <c r="E72" s="480"/>
      <c r="F72" s="480"/>
      <c r="G72" s="480"/>
      <c r="H72" s="480"/>
      <c r="I72" s="480"/>
      <c r="J72" s="480"/>
      <c r="K72" s="481">
        <v>30</v>
      </c>
      <c r="L72" s="482"/>
      <c r="M72" s="482"/>
      <c r="N72" s="483"/>
      <c r="O72" s="481">
        <v>29</v>
      </c>
      <c r="P72" s="482"/>
      <c r="Q72" s="482"/>
      <c r="R72" s="483"/>
      <c r="S72" s="481">
        <v>27</v>
      </c>
      <c r="T72" s="482"/>
      <c r="U72" s="482"/>
      <c r="V72" s="483"/>
      <c r="W72" s="481">
        <v>45</v>
      </c>
      <c r="X72" s="482"/>
      <c r="Y72" s="482"/>
      <c r="Z72" s="483"/>
      <c r="AA72" s="481">
        <v>43</v>
      </c>
      <c r="AB72" s="482"/>
      <c r="AC72" s="482"/>
      <c r="AD72" s="483"/>
      <c r="AE72" s="30"/>
    </row>
    <row r="73" spans="1:31" ht="33" customHeight="1" x14ac:dyDescent="0.3">
      <c r="B73" s="480" t="s">
        <v>221</v>
      </c>
      <c r="C73" s="480"/>
      <c r="D73" s="480"/>
      <c r="E73" s="480"/>
      <c r="F73" s="480"/>
      <c r="G73" s="480"/>
      <c r="H73" s="480"/>
      <c r="I73" s="480"/>
      <c r="J73" s="480"/>
      <c r="K73" s="481">
        <v>0</v>
      </c>
      <c r="L73" s="482"/>
      <c r="M73" s="482"/>
      <c r="N73" s="483"/>
      <c r="O73" s="481">
        <v>1</v>
      </c>
      <c r="P73" s="482"/>
      <c r="Q73" s="482"/>
      <c r="R73" s="483"/>
      <c r="S73" s="481">
        <v>0</v>
      </c>
      <c r="T73" s="482"/>
      <c r="U73" s="482"/>
      <c r="V73" s="483"/>
      <c r="W73" s="481">
        <v>0</v>
      </c>
      <c r="X73" s="482"/>
      <c r="Y73" s="482"/>
      <c r="Z73" s="483"/>
      <c r="AA73" s="481">
        <v>0</v>
      </c>
      <c r="AB73" s="482"/>
      <c r="AC73" s="482"/>
      <c r="AD73" s="483"/>
      <c r="AE73" s="30"/>
    </row>
    <row r="74" spans="1:31" ht="15.6" x14ac:dyDescent="0.3">
      <c r="B74" s="492"/>
      <c r="C74" s="492"/>
      <c r="D74" s="492"/>
      <c r="E74" s="492"/>
      <c r="F74" s="492"/>
      <c r="G74" s="492"/>
      <c r="H74" s="492"/>
      <c r="I74" s="492"/>
      <c r="J74" s="492"/>
      <c r="K74" s="336"/>
      <c r="L74" s="336"/>
      <c r="M74" s="336"/>
      <c r="N74" s="336"/>
      <c r="O74" s="336"/>
      <c r="P74" s="336"/>
      <c r="Q74" s="336"/>
      <c r="R74" s="336"/>
      <c r="S74" s="336"/>
      <c r="T74" s="336"/>
      <c r="U74" s="336"/>
      <c r="V74" s="336"/>
      <c r="W74" s="336"/>
      <c r="X74" s="336"/>
      <c r="Y74" s="336"/>
      <c r="Z74" s="336"/>
      <c r="AA74" s="336"/>
      <c r="AB74" s="336"/>
      <c r="AC74" s="336"/>
      <c r="AD74" s="336"/>
      <c r="AE74" s="30"/>
    </row>
    <row r="75" spans="1:31" ht="322.5" customHeight="1" x14ac:dyDescent="0.3">
      <c r="A75" s="486" t="s">
        <v>642</v>
      </c>
      <c r="B75" s="486"/>
      <c r="C75" s="486"/>
      <c r="D75" s="486"/>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33"/>
    </row>
    <row r="76" spans="1:31" ht="344.25" customHeight="1" x14ac:dyDescent="0.3">
      <c r="A76" s="486" t="s">
        <v>629</v>
      </c>
      <c r="B76" s="486"/>
      <c r="C76" s="486"/>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33"/>
    </row>
    <row r="77" spans="1:31" ht="387" customHeight="1" x14ac:dyDescent="0.3">
      <c r="A77" s="330" t="s">
        <v>630</v>
      </c>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row>
    <row r="78" spans="1:31" ht="69" customHeight="1" x14ac:dyDescent="0.3">
      <c r="A78" s="487" t="s">
        <v>631</v>
      </c>
      <c r="B78" s="487"/>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row>
    <row r="79" spans="1:31" ht="59.25" customHeight="1" x14ac:dyDescent="0.3">
      <c r="A79" s="488" t="s">
        <v>681</v>
      </c>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90"/>
      <c r="AB79" s="490"/>
      <c r="AC79" s="490"/>
      <c r="AD79" s="490"/>
    </row>
    <row r="80" spans="1:31" ht="36.75" customHeight="1" x14ac:dyDescent="0.3">
      <c r="A80" s="78"/>
      <c r="B80" s="484" t="s">
        <v>680</v>
      </c>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79"/>
      <c r="AB80" s="80"/>
      <c r="AC80" s="80"/>
      <c r="AD80" s="80"/>
    </row>
    <row r="81" spans="1:30" ht="104.25" customHeight="1" x14ac:dyDescent="0.3">
      <c r="A81" s="78"/>
      <c r="B81" s="491" t="s">
        <v>619</v>
      </c>
      <c r="C81" s="484" t="s">
        <v>676</v>
      </c>
      <c r="D81" s="484"/>
      <c r="E81" s="484"/>
      <c r="F81" s="484" t="s">
        <v>677</v>
      </c>
      <c r="G81" s="484"/>
      <c r="H81" s="484"/>
      <c r="I81" s="484" t="s">
        <v>634</v>
      </c>
      <c r="J81" s="484"/>
      <c r="K81" s="484"/>
      <c r="L81" s="484" t="s">
        <v>621</v>
      </c>
      <c r="M81" s="484"/>
      <c r="N81" s="484"/>
      <c r="O81" s="484" t="s">
        <v>622</v>
      </c>
      <c r="P81" s="484"/>
      <c r="Q81" s="484"/>
      <c r="R81" s="484" t="s">
        <v>658</v>
      </c>
      <c r="S81" s="484"/>
      <c r="T81" s="484"/>
      <c r="U81" s="484" t="s">
        <v>623</v>
      </c>
      <c r="V81" s="484"/>
      <c r="W81" s="484"/>
      <c r="X81" s="484" t="s">
        <v>624</v>
      </c>
      <c r="Y81" s="484"/>
      <c r="Z81" s="484"/>
      <c r="AA81" s="79"/>
      <c r="AB81" s="80"/>
      <c r="AC81" s="80"/>
      <c r="AD81" s="80"/>
    </row>
    <row r="82" spans="1:30" ht="27.75" customHeight="1" x14ac:dyDescent="0.3">
      <c r="A82" s="81"/>
      <c r="B82" s="491"/>
      <c r="C82" s="58">
        <v>2020</v>
      </c>
      <c r="D82" s="58">
        <v>2021</v>
      </c>
      <c r="E82" s="58">
        <v>2022</v>
      </c>
      <c r="F82" s="58">
        <v>2020</v>
      </c>
      <c r="G82" s="58">
        <v>2021</v>
      </c>
      <c r="H82" s="58">
        <v>2022</v>
      </c>
      <c r="I82" s="58">
        <v>2020</v>
      </c>
      <c r="J82" s="58">
        <v>2021</v>
      </c>
      <c r="K82" s="58">
        <v>2022</v>
      </c>
      <c r="L82" s="58">
        <v>2020</v>
      </c>
      <c r="M82" s="58">
        <v>2021</v>
      </c>
      <c r="N82" s="58">
        <v>2022</v>
      </c>
      <c r="O82" s="58">
        <v>2020</v>
      </c>
      <c r="P82" s="58">
        <v>2021</v>
      </c>
      <c r="Q82" s="58">
        <v>2022</v>
      </c>
      <c r="R82" s="58">
        <v>2020</v>
      </c>
      <c r="S82" s="58">
        <v>2021</v>
      </c>
      <c r="T82" s="58">
        <v>2022</v>
      </c>
      <c r="U82" s="58">
        <v>2020</v>
      </c>
      <c r="V82" s="58">
        <v>2021</v>
      </c>
      <c r="W82" s="58">
        <v>2022</v>
      </c>
      <c r="X82" s="58">
        <v>2020</v>
      </c>
      <c r="Y82" s="58">
        <v>2021</v>
      </c>
      <c r="Z82" s="58">
        <v>2022</v>
      </c>
      <c r="AA82" s="79"/>
      <c r="AB82" s="80"/>
      <c r="AC82" s="80"/>
      <c r="AD82" s="80"/>
    </row>
    <row r="83" spans="1:30" ht="75.75" customHeight="1" x14ac:dyDescent="0.3">
      <c r="A83" s="82"/>
      <c r="B83" s="83" t="s">
        <v>375</v>
      </c>
      <c r="C83" s="58" t="s">
        <v>71</v>
      </c>
      <c r="D83" s="58" t="s">
        <v>71</v>
      </c>
      <c r="E83" s="58" t="s">
        <v>71</v>
      </c>
      <c r="F83" s="58" t="s">
        <v>71</v>
      </c>
      <c r="G83" s="58" t="s">
        <v>71</v>
      </c>
      <c r="H83" s="58" t="s">
        <v>71</v>
      </c>
      <c r="I83" s="58" t="s">
        <v>71</v>
      </c>
      <c r="J83" s="58" t="s">
        <v>71</v>
      </c>
      <c r="K83" s="58" t="s">
        <v>71</v>
      </c>
      <c r="L83" s="58" t="s">
        <v>71</v>
      </c>
      <c r="M83" s="58" t="s">
        <v>71</v>
      </c>
      <c r="N83" s="58" t="s">
        <v>71</v>
      </c>
      <c r="O83" s="58">
        <v>118524</v>
      </c>
      <c r="P83" s="58">
        <v>123048</v>
      </c>
      <c r="Q83" s="58" t="s">
        <v>71</v>
      </c>
      <c r="R83" s="58" t="s">
        <v>71</v>
      </c>
      <c r="S83" s="58" t="s">
        <v>71</v>
      </c>
      <c r="T83" s="58" t="s">
        <v>71</v>
      </c>
      <c r="U83" s="58">
        <v>124915</v>
      </c>
      <c r="V83" s="58">
        <v>127509</v>
      </c>
      <c r="W83" s="58">
        <v>132400</v>
      </c>
      <c r="X83" s="58" t="s">
        <v>71</v>
      </c>
      <c r="Y83" s="58" t="s">
        <v>71</v>
      </c>
      <c r="Z83" s="58" t="s">
        <v>71</v>
      </c>
      <c r="AA83" s="79"/>
      <c r="AB83" s="80"/>
      <c r="AC83" s="80"/>
      <c r="AD83" s="80"/>
    </row>
    <row r="84" spans="1:30" ht="111" customHeight="1" x14ac:dyDescent="0.3">
      <c r="A84" s="78"/>
      <c r="B84" s="83" t="s">
        <v>519</v>
      </c>
      <c r="C84" s="58" t="s">
        <v>71</v>
      </c>
      <c r="D84" s="58" t="s">
        <v>71</v>
      </c>
      <c r="E84" s="58" t="s">
        <v>71</v>
      </c>
      <c r="F84" s="58" t="s">
        <v>71</v>
      </c>
      <c r="G84" s="58" t="s">
        <v>71</v>
      </c>
      <c r="H84" s="58" t="s">
        <v>71</v>
      </c>
      <c r="I84" s="58" t="s">
        <v>71</v>
      </c>
      <c r="J84" s="58" t="s">
        <v>71</v>
      </c>
      <c r="K84" s="58" t="s">
        <v>71</v>
      </c>
      <c r="L84" s="58" t="s">
        <v>71</v>
      </c>
      <c r="M84" s="58" t="s">
        <v>71</v>
      </c>
      <c r="N84" s="58" t="s">
        <v>71</v>
      </c>
      <c r="O84" s="58" t="s">
        <v>71</v>
      </c>
      <c r="P84" s="58" t="s">
        <v>71</v>
      </c>
      <c r="Q84" s="58" t="s">
        <v>71</v>
      </c>
      <c r="R84" s="58" t="s">
        <v>71</v>
      </c>
      <c r="S84" s="58" t="s">
        <v>71</v>
      </c>
      <c r="T84" s="58" t="s">
        <v>71</v>
      </c>
      <c r="U84" s="58" t="s">
        <v>71</v>
      </c>
      <c r="V84" s="58" t="s">
        <v>71</v>
      </c>
      <c r="W84" s="58" t="s">
        <v>71</v>
      </c>
      <c r="X84" s="58" t="s">
        <v>71</v>
      </c>
      <c r="Y84" s="58" t="s">
        <v>71</v>
      </c>
      <c r="Z84" s="58" t="s">
        <v>71</v>
      </c>
      <c r="AA84" s="79"/>
      <c r="AB84" s="80"/>
      <c r="AC84" s="80"/>
      <c r="AD84" s="80"/>
    </row>
    <row r="85" spans="1:30" ht="81.75" customHeight="1" x14ac:dyDescent="0.3">
      <c r="A85" s="78"/>
      <c r="B85" s="83" t="s">
        <v>348</v>
      </c>
      <c r="C85" s="34" t="s">
        <v>541</v>
      </c>
      <c r="D85" s="34" t="s">
        <v>541</v>
      </c>
      <c r="E85" s="34" t="s">
        <v>541</v>
      </c>
      <c r="F85" s="58" t="s">
        <v>71</v>
      </c>
      <c r="G85" s="58" t="s">
        <v>71</v>
      </c>
      <c r="H85" s="58" t="s">
        <v>71</v>
      </c>
      <c r="I85" s="58" t="s">
        <v>71</v>
      </c>
      <c r="J85" s="58" t="s">
        <v>71</v>
      </c>
      <c r="K85" s="58" t="s">
        <v>71</v>
      </c>
      <c r="L85" s="58" t="s">
        <v>71</v>
      </c>
      <c r="M85" s="58" t="s">
        <v>71</v>
      </c>
      <c r="N85" s="58" t="s">
        <v>71</v>
      </c>
      <c r="O85" s="58">
        <v>98.9</v>
      </c>
      <c r="P85" s="58" t="s">
        <v>635</v>
      </c>
      <c r="Q85" s="58" t="s">
        <v>635</v>
      </c>
      <c r="R85" s="58" t="s">
        <v>71</v>
      </c>
      <c r="S85" s="58" t="s">
        <v>71</v>
      </c>
      <c r="T85" s="58" t="s">
        <v>71</v>
      </c>
      <c r="U85" s="58">
        <v>98.2</v>
      </c>
      <c r="V85" s="58">
        <v>98.2</v>
      </c>
      <c r="W85" s="58" t="s">
        <v>636</v>
      </c>
      <c r="X85" s="58" t="s">
        <v>71</v>
      </c>
      <c r="Y85" s="58" t="s">
        <v>71</v>
      </c>
      <c r="Z85" s="58" t="s">
        <v>71</v>
      </c>
      <c r="AA85" s="79"/>
      <c r="AB85" s="80"/>
      <c r="AC85" s="80"/>
      <c r="AD85" s="80"/>
    </row>
    <row r="86" spans="1:30" ht="71.25" customHeight="1" x14ac:dyDescent="0.3">
      <c r="A86" s="81"/>
      <c r="B86" s="83" t="s">
        <v>68</v>
      </c>
      <c r="C86" s="58" t="s">
        <v>71</v>
      </c>
      <c r="D86" s="58" t="s">
        <v>71</v>
      </c>
      <c r="E86" s="58" t="s">
        <v>71</v>
      </c>
      <c r="F86" s="58" t="s">
        <v>71</v>
      </c>
      <c r="G86" s="58" t="s">
        <v>71</v>
      </c>
      <c r="H86" s="58" t="s">
        <v>71</v>
      </c>
      <c r="I86" s="58" t="s">
        <v>71</v>
      </c>
      <c r="J86" s="58" t="s">
        <v>71</v>
      </c>
      <c r="K86" s="58" t="s">
        <v>71</v>
      </c>
      <c r="L86" s="58" t="s">
        <v>71</v>
      </c>
      <c r="M86" s="58" t="s">
        <v>71</v>
      </c>
      <c r="N86" s="58" t="s">
        <v>71</v>
      </c>
      <c r="O86" s="58" t="s">
        <v>71</v>
      </c>
      <c r="P86" s="58" t="s">
        <v>71</v>
      </c>
      <c r="Q86" s="58" t="s">
        <v>71</v>
      </c>
      <c r="R86" s="58" t="s">
        <v>71</v>
      </c>
      <c r="S86" s="58" t="s">
        <v>71</v>
      </c>
      <c r="T86" s="58" t="s">
        <v>71</v>
      </c>
      <c r="U86" s="58" t="s">
        <v>71</v>
      </c>
      <c r="V86" s="58" t="s">
        <v>71</v>
      </c>
      <c r="W86" s="58" t="s">
        <v>71</v>
      </c>
      <c r="X86" s="58" t="s">
        <v>71</v>
      </c>
      <c r="Y86" s="58" t="s">
        <v>71</v>
      </c>
      <c r="Z86" s="58" t="s">
        <v>71</v>
      </c>
      <c r="AA86" s="79"/>
      <c r="AB86" s="80"/>
      <c r="AC86" s="80"/>
      <c r="AD86" s="80"/>
    </row>
    <row r="87" spans="1:30" ht="69" customHeight="1" x14ac:dyDescent="0.3">
      <c r="A87" s="82"/>
      <c r="B87" s="51" t="s">
        <v>335</v>
      </c>
      <c r="C87" s="34" t="s">
        <v>637</v>
      </c>
      <c r="D87" s="34" t="s">
        <v>637</v>
      </c>
      <c r="E87" s="34" t="s">
        <v>637</v>
      </c>
      <c r="F87" s="34" t="s">
        <v>637</v>
      </c>
      <c r="G87" s="34" t="s">
        <v>637</v>
      </c>
      <c r="H87" s="34" t="s">
        <v>637</v>
      </c>
      <c r="I87" s="58" t="s">
        <v>71</v>
      </c>
      <c r="J87" s="58" t="s">
        <v>71</v>
      </c>
      <c r="K87" s="58" t="s">
        <v>71</v>
      </c>
      <c r="L87" s="58" t="s">
        <v>71</v>
      </c>
      <c r="M87" s="58" t="s">
        <v>71</v>
      </c>
      <c r="N87" s="58" t="s">
        <v>71</v>
      </c>
      <c r="O87" s="58">
        <v>53</v>
      </c>
      <c r="P87" s="58">
        <v>46</v>
      </c>
      <c r="Q87" s="58" t="s">
        <v>71</v>
      </c>
      <c r="R87" s="58" t="s">
        <v>71</v>
      </c>
      <c r="S87" s="58" t="s">
        <v>71</v>
      </c>
      <c r="T87" s="58" t="s">
        <v>71</v>
      </c>
      <c r="U87" s="58" t="s">
        <v>71</v>
      </c>
      <c r="V87" s="58" t="s">
        <v>71</v>
      </c>
      <c r="W87" s="58" t="s">
        <v>71</v>
      </c>
      <c r="X87" s="58" t="s">
        <v>71</v>
      </c>
      <c r="Y87" s="58" t="s">
        <v>71</v>
      </c>
      <c r="Z87" s="58" t="s">
        <v>71</v>
      </c>
      <c r="AA87" s="79"/>
      <c r="AB87" s="80"/>
      <c r="AC87" s="80"/>
      <c r="AD87" s="80"/>
    </row>
    <row r="88" spans="1:30" ht="55.5" customHeight="1" x14ac:dyDescent="0.3">
      <c r="A88" s="78"/>
      <c r="B88" s="51" t="s">
        <v>334</v>
      </c>
      <c r="C88" s="34" t="s">
        <v>638</v>
      </c>
      <c r="D88" s="34" t="s">
        <v>638</v>
      </c>
      <c r="E88" s="34" t="s">
        <v>638</v>
      </c>
      <c r="F88" s="58" t="s">
        <v>71</v>
      </c>
      <c r="G88" s="58" t="s">
        <v>71</v>
      </c>
      <c r="H88" s="58" t="s">
        <v>71</v>
      </c>
      <c r="I88" s="58" t="s">
        <v>71</v>
      </c>
      <c r="J88" s="58" t="s">
        <v>71</v>
      </c>
      <c r="K88" s="58" t="s">
        <v>71</v>
      </c>
      <c r="L88" s="58" t="s">
        <v>71</v>
      </c>
      <c r="M88" s="58" t="s">
        <v>71</v>
      </c>
      <c r="N88" s="58" t="s">
        <v>71</v>
      </c>
      <c r="O88" s="58" t="s">
        <v>71</v>
      </c>
      <c r="P88" s="58" t="s">
        <v>71</v>
      </c>
      <c r="Q88" s="58" t="s">
        <v>71</v>
      </c>
      <c r="R88" s="58" t="s">
        <v>71</v>
      </c>
      <c r="S88" s="58" t="s">
        <v>71</v>
      </c>
      <c r="T88" s="58" t="s">
        <v>71</v>
      </c>
      <c r="U88" s="58" t="s">
        <v>71</v>
      </c>
      <c r="V88" s="58" t="s">
        <v>71</v>
      </c>
      <c r="W88" s="58" t="s">
        <v>71</v>
      </c>
      <c r="X88" s="58" t="s">
        <v>71</v>
      </c>
      <c r="Y88" s="58" t="s">
        <v>71</v>
      </c>
      <c r="Z88" s="58" t="s">
        <v>71</v>
      </c>
      <c r="AA88" s="79"/>
      <c r="AB88" s="80"/>
      <c r="AC88" s="80"/>
      <c r="AD88" s="80"/>
    </row>
    <row r="89" spans="1:30" ht="54.75" customHeight="1" x14ac:dyDescent="0.3">
      <c r="A89" s="78"/>
      <c r="B89" s="51" t="s">
        <v>358</v>
      </c>
      <c r="C89" s="89">
        <v>67</v>
      </c>
      <c r="D89" s="58" t="s">
        <v>71</v>
      </c>
      <c r="E89" s="58" t="s">
        <v>71</v>
      </c>
      <c r="F89" s="58" t="s">
        <v>71</v>
      </c>
      <c r="G89" s="58" t="s">
        <v>71</v>
      </c>
      <c r="H89" s="58" t="s">
        <v>71</v>
      </c>
      <c r="I89" s="58" t="s">
        <v>71</v>
      </c>
      <c r="J89" s="58" t="s">
        <v>71</v>
      </c>
      <c r="K89" s="58" t="s">
        <v>71</v>
      </c>
      <c r="L89" s="58" t="s">
        <v>71</v>
      </c>
      <c r="M89" s="58" t="s">
        <v>71</v>
      </c>
      <c r="N89" s="58" t="s">
        <v>71</v>
      </c>
      <c r="O89" s="58" t="s">
        <v>71</v>
      </c>
      <c r="P89" s="58" t="s">
        <v>71</v>
      </c>
      <c r="Q89" s="58" t="s">
        <v>71</v>
      </c>
      <c r="R89" s="58">
        <v>62</v>
      </c>
      <c r="S89" s="58">
        <v>57</v>
      </c>
      <c r="T89" s="58">
        <v>62</v>
      </c>
      <c r="U89" s="58" t="s">
        <v>71</v>
      </c>
      <c r="V89" s="58" t="s">
        <v>71</v>
      </c>
      <c r="W89" s="58" t="s">
        <v>71</v>
      </c>
      <c r="X89" s="58">
        <v>68.8</v>
      </c>
      <c r="Y89" s="58" t="s">
        <v>639</v>
      </c>
      <c r="Z89" s="58" t="s">
        <v>639</v>
      </c>
      <c r="AA89" s="79"/>
      <c r="AB89" s="80"/>
      <c r="AC89" s="80"/>
      <c r="AD89" s="80"/>
    </row>
    <row r="90" spans="1:30" ht="83.25" customHeight="1" x14ac:dyDescent="0.3">
      <c r="A90" s="78"/>
      <c r="B90" s="51" t="s">
        <v>376</v>
      </c>
      <c r="C90" s="58" t="s">
        <v>71</v>
      </c>
      <c r="D90" s="58" t="s">
        <v>71</v>
      </c>
      <c r="E90" s="58" t="s">
        <v>71</v>
      </c>
      <c r="F90" s="58" t="s">
        <v>71</v>
      </c>
      <c r="G90" s="58" t="s">
        <v>71</v>
      </c>
      <c r="H90" s="58" t="s">
        <v>71</v>
      </c>
      <c r="I90" s="58" t="s">
        <v>71</v>
      </c>
      <c r="J90" s="58" t="s">
        <v>71</v>
      </c>
      <c r="K90" s="58" t="s">
        <v>71</v>
      </c>
      <c r="L90" s="58" t="s">
        <v>71</v>
      </c>
      <c r="M90" s="58" t="s">
        <v>71</v>
      </c>
      <c r="N90" s="58" t="s">
        <v>71</v>
      </c>
      <c r="O90" s="58" t="s">
        <v>71</v>
      </c>
      <c r="P90" s="58" t="s">
        <v>71</v>
      </c>
      <c r="Q90" s="58" t="s">
        <v>71</v>
      </c>
      <c r="R90" s="58" t="s">
        <v>71</v>
      </c>
      <c r="S90" s="58" t="s">
        <v>71</v>
      </c>
      <c r="T90" s="58" t="s">
        <v>71</v>
      </c>
      <c r="U90" s="58" t="s">
        <v>71</v>
      </c>
      <c r="V90" s="58" t="s">
        <v>71</v>
      </c>
      <c r="W90" s="58" t="s">
        <v>71</v>
      </c>
      <c r="X90" s="58" t="s">
        <v>71</v>
      </c>
      <c r="Y90" s="58" t="s">
        <v>71</v>
      </c>
      <c r="Z90" s="58" t="s">
        <v>71</v>
      </c>
      <c r="AA90" s="79"/>
      <c r="AB90" s="80"/>
      <c r="AC90" s="80"/>
      <c r="AD90" s="80"/>
    </row>
    <row r="91" spans="1:30" ht="155.25" customHeight="1" x14ac:dyDescent="0.3">
      <c r="A91" s="81"/>
      <c r="B91" s="51" t="s">
        <v>520</v>
      </c>
      <c r="C91" s="58">
        <v>100</v>
      </c>
      <c r="D91" s="58">
        <v>100</v>
      </c>
      <c r="E91" s="58">
        <v>100</v>
      </c>
      <c r="F91" s="58" t="s">
        <v>71</v>
      </c>
      <c r="G91" s="58" t="s">
        <v>71</v>
      </c>
      <c r="H91" s="58" t="s">
        <v>71</v>
      </c>
      <c r="I91" s="58" t="s">
        <v>71</v>
      </c>
      <c r="J91" s="58" t="s">
        <v>71</v>
      </c>
      <c r="K91" s="90" t="s">
        <v>71</v>
      </c>
      <c r="L91" s="58" t="s">
        <v>71</v>
      </c>
      <c r="M91" s="58" t="s">
        <v>71</v>
      </c>
      <c r="N91" s="58" t="s">
        <v>71</v>
      </c>
      <c r="O91" s="58" t="s">
        <v>71</v>
      </c>
      <c r="P91" s="58" t="s">
        <v>71</v>
      </c>
      <c r="Q91" s="58" t="s">
        <v>71</v>
      </c>
      <c r="R91" s="58" t="s">
        <v>71</v>
      </c>
      <c r="S91" s="58" t="s">
        <v>71</v>
      </c>
      <c r="T91" s="58" t="s">
        <v>71</v>
      </c>
      <c r="U91" s="58" t="s">
        <v>71</v>
      </c>
      <c r="V91" s="58" t="s">
        <v>71</v>
      </c>
      <c r="W91" s="58" t="s">
        <v>71</v>
      </c>
      <c r="X91" s="58" t="s">
        <v>71</v>
      </c>
      <c r="Y91" s="58" t="s">
        <v>71</v>
      </c>
      <c r="Z91" s="58" t="s">
        <v>71</v>
      </c>
      <c r="AA91" s="79"/>
      <c r="AB91" s="80"/>
      <c r="AC91" s="80"/>
      <c r="AD91" s="80"/>
    </row>
    <row r="92" spans="1:30" ht="160.5" customHeight="1" x14ac:dyDescent="0.3">
      <c r="A92" s="82"/>
      <c r="B92" s="51" t="s">
        <v>495</v>
      </c>
      <c r="C92" s="58">
        <v>100</v>
      </c>
      <c r="D92" s="58">
        <v>100</v>
      </c>
      <c r="E92" s="58">
        <v>100</v>
      </c>
      <c r="F92" s="58" t="s">
        <v>71</v>
      </c>
      <c r="G92" s="58" t="s">
        <v>71</v>
      </c>
      <c r="H92" s="58" t="s">
        <v>71</v>
      </c>
      <c r="I92" s="58" t="s">
        <v>71</v>
      </c>
      <c r="J92" s="58" t="s">
        <v>71</v>
      </c>
      <c r="K92" s="58" t="s">
        <v>71</v>
      </c>
      <c r="L92" s="58">
        <v>100</v>
      </c>
      <c r="M92" s="58">
        <v>100</v>
      </c>
      <c r="N92" s="58">
        <v>100</v>
      </c>
      <c r="O92" s="58">
        <v>100</v>
      </c>
      <c r="P92" s="58">
        <v>100</v>
      </c>
      <c r="Q92" s="58">
        <v>100</v>
      </c>
      <c r="R92" s="58" t="s">
        <v>71</v>
      </c>
      <c r="S92" s="58" t="s">
        <v>71</v>
      </c>
      <c r="T92" s="58" t="s">
        <v>71</v>
      </c>
      <c r="U92" s="58">
        <v>100</v>
      </c>
      <c r="V92" s="58">
        <v>100</v>
      </c>
      <c r="W92" s="58">
        <v>100</v>
      </c>
      <c r="X92" s="58">
        <v>100</v>
      </c>
      <c r="Y92" s="58">
        <v>100</v>
      </c>
      <c r="Z92" s="58">
        <v>100</v>
      </c>
      <c r="AA92" s="79"/>
      <c r="AB92" s="80"/>
      <c r="AC92" s="80"/>
      <c r="AD92" s="80"/>
    </row>
    <row r="93" spans="1:30" ht="85.5" customHeight="1" x14ac:dyDescent="0.3">
      <c r="A93" s="78"/>
      <c r="B93" s="51" t="s">
        <v>377</v>
      </c>
      <c r="C93" s="58" t="s">
        <v>71</v>
      </c>
      <c r="D93" s="58" t="s">
        <v>71</v>
      </c>
      <c r="E93" s="58" t="s">
        <v>71</v>
      </c>
      <c r="F93" s="58" t="s">
        <v>71</v>
      </c>
      <c r="G93" s="58" t="s">
        <v>71</v>
      </c>
      <c r="H93" s="58" t="s">
        <v>71</v>
      </c>
      <c r="I93" s="58" t="s">
        <v>71</v>
      </c>
      <c r="J93" s="58" t="s">
        <v>71</v>
      </c>
      <c r="K93" s="58" t="s">
        <v>71</v>
      </c>
      <c r="L93" s="58" t="s">
        <v>71</v>
      </c>
      <c r="M93" s="58" t="s">
        <v>71</v>
      </c>
      <c r="N93" s="58" t="s">
        <v>71</v>
      </c>
      <c r="O93" s="58" t="s">
        <v>71</v>
      </c>
      <c r="P93" s="58" t="s">
        <v>71</v>
      </c>
      <c r="Q93" s="58" t="s">
        <v>71</v>
      </c>
      <c r="R93" s="58" t="s">
        <v>71</v>
      </c>
      <c r="S93" s="58" t="s">
        <v>71</v>
      </c>
      <c r="T93" s="58" t="s">
        <v>71</v>
      </c>
      <c r="U93" s="58" t="s">
        <v>71</v>
      </c>
      <c r="V93" s="58" t="s">
        <v>71</v>
      </c>
      <c r="W93" s="58" t="s">
        <v>71</v>
      </c>
      <c r="X93" s="58" t="s">
        <v>71</v>
      </c>
      <c r="Y93" s="58" t="s">
        <v>71</v>
      </c>
      <c r="Z93" s="58" t="s">
        <v>71</v>
      </c>
      <c r="AA93" s="79"/>
      <c r="AB93" s="80"/>
      <c r="AC93" s="80"/>
      <c r="AD93" s="80"/>
    </row>
    <row r="94" spans="1:30" ht="67.5" customHeight="1" x14ac:dyDescent="0.3">
      <c r="A94" s="78"/>
      <c r="B94" s="51" t="s">
        <v>411</v>
      </c>
      <c r="C94" s="58" t="s">
        <v>71</v>
      </c>
      <c r="D94" s="58" t="s">
        <v>71</v>
      </c>
      <c r="E94" s="58" t="s">
        <v>71</v>
      </c>
      <c r="F94" s="58" t="s">
        <v>71</v>
      </c>
      <c r="G94" s="58" t="s">
        <v>71</v>
      </c>
      <c r="H94" s="58" t="s">
        <v>71</v>
      </c>
      <c r="I94" s="58" t="s">
        <v>71</v>
      </c>
      <c r="J94" s="58" t="s">
        <v>71</v>
      </c>
      <c r="K94" s="58" t="s">
        <v>71</v>
      </c>
      <c r="L94" s="58" t="s">
        <v>71</v>
      </c>
      <c r="M94" s="58" t="s">
        <v>71</v>
      </c>
      <c r="N94" s="58" t="s">
        <v>71</v>
      </c>
      <c r="O94" s="58" t="s">
        <v>71</v>
      </c>
      <c r="P94" s="58" t="s">
        <v>71</v>
      </c>
      <c r="Q94" s="58" t="s">
        <v>71</v>
      </c>
      <c r="R94" s="58" t="s">
        <v>71</v>
      </c>
      <c r="S94" s="58" t="s">
        <v>71</v>
      </c>
      <c r="T94" s="58" t="s">
        <v>71</v>
      </c>
      <c r="U94" s="58" t="s">
        <v>71</v>
      </c>
      <c r="V94" s="58" t="s">
        <v>71</v>
      </c>
      <c r="W94" s="58" t="s">
        <v>71</v>
      </c>
      <c r="X94" s="58" t="s">
        <v>71</v>
      </c>
      <c r="Y94" s="58" t="s">
        <v>71</v>
      </c>
      <c r="Z94" s="58" t="s">
        <v>71</v>
      </c>
      <c r="AA94" s="79"/>
      <c r="AB94" s="80"/>
      <c r="AC94" s="80"/>
      <c r="AD94" s="80"/>
    </row>
    <row r="95" spans="1:30" ht="82.5" customHeight="1" x14ac:dyDescent="0.3">
      <c r="A95" s="81"/>
      <c r="B95" s="51" t="s">
        <v>412</v>
      </c>
      <c r="C95" s="58" t="s">
        <v>71</v>
      </c>
      <c r="D95" s="58" t="s">
        <v>71</v>
      </c>
      <c r="E95" s="58" t="s">
        <v>71</v>
      </c>
      <c r="F95" s="58" t="s">
        <v>71</v>
      </c>
      <c r="G95" s="58" t="s">
        <v>71</v>
      </c>
      <c r="H95" s="58" t="s">
        <v>71</v>
      </c>
      <c r="I95" s="58" t="s">
        <v>71</v>
      </c>
      <c r="J95" s="58" t="s">
        <v>71</v>
      </c>
      <c r="K95" s="58" t="s">
        <v>71</v>
      </c>
      <c r="L95" s="58" t="s">
        <v>71</v>
      </c>
      <c r="M95" s="58" t="s">
        <v>71</v>
      </c>
      <c r="N95" s="58" t="s">
        <v>71</v>
      </c>
      <c r="O95" s="58" t="s">
        <v>71</v>
      </c>
      <c r="P95" s="58" t="s">
        <v>71</v>
      </c>
      <c r="Q95" s="58" t="s">
        <v>71</v>
      </c>
      <c r="R95" s="58" t="s">
        <v>71</v>
      </c>
      <c r="S95" s="58" t="s">
        <v>71</v>
      </c>
      <c r="T95" s="58" t="s">
        <v>71</v>
      </c>
      <c r="U95" s="58" t="s">
        <v>71</v>
      </c>
      <c r="V95" s="58" t="s">
        <v>71</v>
      </c>
      <c r="W95" s="58" t="s">
        <v>71</v>
      </c>
      <c r="X95" s="58" t="s">
        <v>71</v>
      </c>
      <c r="Y95" s="58" t="s">
        <v>71</v>
      </c>
      <c r="Z95" s="58" t="s">
        <v>71</v>
      </c>
      <c r="AA95" s="79"/>
      <c r="AB95" s="80"/>
      <c r="AC95" s="80"/>
      <c r="AD95" s="80"/>
    </row>
    <row r="96" spans="1:30" ht="78.75" customHeight="1" x14ac:dyDescent="0.3">
      <c r="A96" s="82"/>
      <c r="B96" s="51" t="s">
        <v>378</v>
      </c>
      <c r="C96" s="58" t="s">
        <v>71</v>
      </c>
      <c r="D96" s="58" t="s">
        <v>71</v>
      </c>
      <c r="E96" s="58" t="s">
        <v>71</v>
      </c>
      <c r="F96" s="58" t="s">
        <v>71</v>
      </c>
      <c r="G96" s="58" t="s">
        <v>71</v>
      </c>
      <c r="H96" s="58" t="s">
        <v>71</v>
      </c>
      <c r="I96" s="58" t="s">
        <v>71</v>
      </c>
      <c r="J96" s="58" t="s">
        <v>71</v>
      </c>
      <c r="K96" s="58" t="s">
        <v>71</v>
      </c>
      <c r="L96" s="58" t="s">
        <v>71</v>
      </c>
      <c r="M96" s="58" t="s">
        <v>71</v>
      </c>
      <c r="N96" s="58" t="s">
        <v>71</v>
      </c>
      <c r="O96" s="58" t="s">
        <v>71</v>
      </c>
      <c r="P96" s="58" t="s">
        <v>71</v>
      </c>
      <c r="Q96" s="58" t="s">
        <v>71</v>
      </c>
      <c r="R96" s="58" t="s">
        <v>71</v>
      </c>
      <c r="S96" s="58" t="s">
        <v>71</v>
      </c>
      <c r="T96" s="58" t="s">
        <v>71</v>
      </c>
      <c r="U96" s="58" t="s">
        <v>71</v>
      </c>
      <c r="V96" s="58" t="s">
        <v>71</v>
      </c>
      <c r="W96" s="58" t="s">
        <v>71</v>
      </c>
      <c r="X96" s="58" t="s">
        <v>71</v>
      </c>
      <c r="Y96" s="58" t="s">
        <v>71</v>
      </c>
      <c r="Z96" s="58" t="s">
        <v>71</v>
      </c>
      <c r="AA96" s="79"/>
      <c r="AB96" s="80"/>
      <c r="AC96" s="80"/>
      <c r="AD96" s="80"/>
    </row>
    <row r="97" spans="1:30" ht="125.25" customHeight="1" x14ac:dyDescent="0.3">
      <c r="A97" s="78"/>
      <c r="B97" s="51" t="s">
        <v>467</v>
      </c>
      <c r="C97" s="58">
        <v>5109</v>
      </c>
      <c r="D97" s="58">
        <v>4361</v>
      </c>
      <c r="E97" s="58">
        <v>3853</v>
      </c>
      <c r="F97" s="58" t="s">
        <v>71</v>
      </c>
      <c r="G97" s="58" t="s">
        <v>71</v>
      </c>
      <c r="H97" s="58" t="s">
        <v>71</v>
      </c>
      <c r="I97" s="58" t="s">
        <v>71</v>
      </c>
      <c r="J97" s="58" t="s">
        <v>71</v>
      </c>
      <c r="K97" s="58" t="s">
        <v>71</v>
      </c>
      <c r="L97" s="58" t="s">
        <v>71</v>
      </c>
      <c r="M97" s="58" t="s">
        <v>71</v>
      </c>
      <c r="N97" s="58" t="s">
        <v>71</v>
      </c>
      <c r="O97" s="58" t="s">
        <v>71</v>
      </c>
      <c r="P97" s="58" t="s">
        <v>71</v>
      </c>
      <c r="Q97" s="58" t="s">
        <v>71</v>
      </c>
      <c r="R97" s="58" t="s">
        <v>71</v>
      </c>
      <c r="S97" s="58" t="s">
        <v>71</v>
      </c>
      <c r="T97" s="58" t="s">
        <v>71</v>
      </c>
      <c r="U97" s="58" t="s">
        <v>71</v>
      </c>
      <c r="V97" s="58" t="s">
        <v>71</v>
      </c>
      <c r="W97" s="58" t="s">
        <v>71</v>
      </c>
      <c r="X97" s="58" t="s">
        <v>71</v>
      </c>
      <c r="Y97" s="58" t="s">
        <v>71</v>
      </c>
      <c r="Z97" s="58" t="s">
        <v>71</v>
      </c>
      <c r="AA97" s="79"/>
      <c r="AB97" s="80"/>
      <c r="AC97" s="80"/>
      <c r="AD97" s="80"/>
    </row>
    <row r="98" spans="1:30" ht="54" customHeight="1" x14ac:dyDescent="0.3">
      <c r="A98" s="84"/>
      <c r="B98" s="51" t="s">
        <v>496</v>
      </c>
      <c r="C98" s="58" t="s">
        <v>71</v>
      </c>
      <c r="D98" s="58" t="s">
        <v>71</v>
      </c>
      <c r="E98" s="58" t="s">
        <v>71</v>
      </c>
      <c r="F98" s="58" t="s">
        <v>71</v>
      </c>
      <c r="G98" s="58" t="s">
        <v>71</v>
      </c>
      <c r="H98" s="58" t="s">
        <v>71</v>
      </c>
      <c r="I98" s="58" t="s">
        <v>71</v>
      </c>
      <c r="J98" s="58" t="s">
        <v>71</v>
      </c>
      <c r="K98" s="58" t="s">
        <v>71</v>
      </c>
      <c r="L98" s="58" t="s">
        <v>71</v>
      </c>
      <c r="M98" s="58" t="s">
        <v>71</v>
      </c>
      <c r="N98" s="58" t="s">
        <v>71</v>
      </c>
      <c r="O98" s="58" t="s">
        <v>71</v>
      </c>
      <c r="P98" s="58" t="s">
        <v>71</v>
      </c>
      <c r="Q98" s="58" t="s">
        <v>71</v>
      </c>
      <c r="R98" s="58" t="s">
        <v>71</v>
      </c>
      <c r="S98" s="58" t="s">
        <v>71</v>
      </c>
      <c r="T98" s="58" t="s">
        <v>71</v>
      </c>
      <c r="U98" s="58" t="s">
        <v>71</v>
      </c>
      <c r="V98" s="58" t="s">
        <v>71</v>
      </c>
      <c r="W98" s="58" t="s">
        <v>71</v>
      </c>
      <c r="X98" s="58" t="s">
        <v>71</v>
      </c>
      <c r="Y98" s="58" t="s">
        <v>71</v>
      </c>
      <c r="Z98" s="58" t="s">
        <v>71</v>
      </c>
      <c r="AA98" s="79"/>
      <c r="AB98" s="80"/>
      <c r="AC98" s="80"/>
      <c r="AD98" s="80"/>
    </row>
    <row r="99" spans="1:30" ht="71.25" customHeight="1" x14ac:dyDescent="0.3">
      <c r="A99" s="82"/>
      <c r="B99" s="51" t="s">
        <v>664</v>
      </c>
      <c r="C99" s="58" t="s">
        <v>71</v>
      </c>
      <c r="D99" s="58" t="s">
        <v>71</v>
      </c>
      <c r="E99" s="58" t="s">
        <v>71</v>
      </c>
      <c r="F99" s="58" t="s">
        <v>71</v>
      </c>
      <c r="G99" s="58" t="s">
        <v>71</v>
      </c>
      <c r="H99" s="58" t="s">
        <v>71</v>
      </c>
      <c r="I99" s="58" t="s">
        <v>71</v>
      </c>
      <c r="J99" s="58" t="s">
        <v>71</v>
      </c>
      <c r="K99" s="58" t="s">
        <v>71</v>
      </c>
      <c r="L99" s="58" t="s">
        <v>71</v>
      </c>
      <c r="M99" s="58" t="s">
        <v>71</v>
      </c>
      <c r="N99" s="58" t="s">
        <v>71</v>
      </c>
      <c r="O99" s="58" t="s">
        <v>71</v>
      </c>
      <c r="P99" s="58" t="s">
        <v>71</v>
      </c>
      <c r="Q99" s="58" t="s">
        <v>71</v>
      </c>
      <c r="R99" s="58" t="s">
        <v>71</v>
      </c>
      <c r="S99" s="58" t="s">
        <v>71</v>
      </c>
      <c r="T99" s="58" t="s">
        <v>71</v>
      </c>
      <c r="U99" s="58" t="s">
        <v>71</v>
      </c>
      <c r="V99" s="58" t="s">
        <v>71</v>
      </c>
      <c r="W99" s="58" t="s">
        <v>71</v>
      </c>
      <c r="X99" s="58" t="s">
        <v>71</v>
      </c>
      <c r="Y99" s="58" t="s">
        <v>71</v>
      </c>
      <c r="Z99" s="58" t="s">
        <v>71</v>
      </c>
      <c r="AA99" s="79"/>
      <c r="AB99" s="80"/>
      <c r="AC99" s="80"/>
      <c r="AD99" s="80"/>
    </row>
    <row r="100" spans="1:30" ht="111" customHeight="1" x14ac:dyDescent="0.3">
      <c r="A100" s="82"/>
      <c r="B100" s="51" t="s">
        <v>497</v>
      </c>
      <c r="C100" s="58" t="s">
        <v>71</v>
      </c>
      <c r="D100" s="58" t="s">
        <v>71</v>
      </c>
      <c r="E100" s="58" t="s">
        <v>71</v>
      </c>
      <c r="F100" s="58" t="s">
        <v>71</v>
      </c>
      <c r="G100" s="58" t="s">
        <v>71</v>
      </c>
      <c r="H100" s="58" t="s">
        <v>71</v>
      </c>
      <c r="I100" s="58" t="s">
        <v>71</v>
      </c>
      <c r="J100" s="58" t="s">
        <v>71</v>
      </c>
      <c r="K100" s="58" t="s">
        <v>71</v>
      </c>
      <c r="L100" s="58" t="s">
        <v>71</v>
      </c>
      <c r="M100" s="58" t="s">
        <v>71</v>
      </c>
      <c r="N100" s="58" t="s">
        <v>71</v>
      </c>
      <c r="O100" s="58" t="s">
        <v>71</v>
      </c>
      <c r="P100" s="58" t="s">
        <v>71</v>
      </c>
      <c r="Q100" s="58" t="s">
        <v>71</v>
      </c>
      <c r="R100" s="58" t="s">
        <v>71</v>
      </c>
      <c r="S100" s="58" t="s">
        <v>71</v>
      </c>
      <c r="T100" s="58" t="s">
        <v>71</v>
      </c>
      <c r="U100" s="58" t="s">
        <v>71</v>
      </c>
      <c r="V100" s="58" t="s">
        <v>71</v>
      </c>
      <c r="W100" s="58" t="s">
        <v>71</v>
      </c>
      <c r="X100" s="58" t="s">
        <v>71</v>
      </c>
      <c r="Y100" s="58" t="s">
        <v>71</v>
      </c>
      <c r="Z100" s="58" t="s">
        <v>71</v>
      </c>
      <c r="AA100" s="79"/>
      <c r="AB100" s="80"/>
      <c r="AC100" s="80"/>
      <c r="AD100" s="80"/>
    </row>
    <row r="101" spans="1:30" ht="94.5" customHeight="1" x14ac:dyDescent="0.3">
      <c r="A101" s="78"/>
      <c r="B101" s="51" t="s">
        <v>640</v>
      </c>
      <c r="C101" s="58" t="s">
        <v>71</v>
      </c>
      <c r="D101" s="58" t="s">
        <v>71</v>
      </c>
      <c r="E101" s="58" t="s">
        <v>71</v>
      </c>
      <c r="F101" s="58">
        <v>91</v>
      </c>
      <c r="G101" s="58">
        <v>158</v>
      </c>
      <c r="H101" s="58">
        <v>209</v>
      </c>
      <c r="I101" s="58" t="s">
        <v>71</v>
      </c>
      <c r="J101" s="58" t="s">
        <v>71</v>
      </c>
      <c r="K101" s="58" t="s">
        <v>71</v>
      </c>
      <c r="L101" s="58" t="s">
        <v>71</v>
      </c>
      <c r="M101" s="58" t="s">
        <v>71</v>
      </c>
      <c r="N101" s="58" t="s">
        <v>71</v>
      </c>
      <c r="O101" s="58" t="s">
        <v>71</v>
      </c>
      <c r="P101" s="58" t="s">
        <v>71</v>
      </c>
      <c r="Q101" s="58" t="s">
        <v>71</v>
      </c>
      <c r="R101" s="58" t="s">
        <v>71</v>
      </c>
      <c r="S101" s="58" t="s">
        <v>71</v>
      </c>
      <c r="T101" s="58" t="s">
        <v>71</v>
      </c>
      <c r="U101" s="58" t="s">
        <v>71</v>
      </c>
      <c r="V101" s="58" t="s">
        <v>71</v>
      </c>
      <c r="W101" s="58" t="s">
        <v>71</v>
      </c>
      <c r="X101" s="58" t="s">
        <v>71</v>
      </c>
      <c r="Y101" s="58" t="s">
        <v>71</v>
      </c>
      <c r="Z101" s="58" t="s">
        <v>71</v>
      </c>
      <c r="AA101" s="79"/>
      <c r="AB101" s="80"/>
      <c r="AC101" s="80"/>
      <c r="AD101" s="80"/>
    </row>
    <row r="102" spans="1:30" ht="109.5" customHeight="1" x14ac:dyDescent="0.3">
      <c r="A102" s="78"/>
      <c r="B102" s="51" t="s">
        <v>379</v>
      </c>
      <c r="C102" s="58" t="s">
        <v>71</v>
      </c>
      <c r="D102" s="58" t="s">
        <v>71</v>
      </c>
      <c r="E102" s="58" t="s">
        <v>71</v>
      </c>
      <c r="F102" s="58" t="s">
        <v>71</v>
      </c>
      <c r="G102" s="58" t="s">
        <v>71</v>
      </c>
      <c r="H102" s="58" t="s">
        <v>71</v>
      </c>
      <c r="I102" s="58" t="s">
        <v>71</v>
      </c>
      <c r="J102" s="58" t="s">
        <v>71</v>
      </c>
      <c r="K102" s="58" t="s">
        <v>71</v>
      </c>
      <c r="L102" s="58" t="s">
        <v>71</v>
      </c>
      <c r="M102" s="58" t="s">
        <v>71</v>
      </c>
      <c r="N102" s="58" t="s">
        <v>71</v>
      </c>
      <c r="O102" s="58" t="s">
        <v>71</v>
      </c>
      <c r="P102" s="58" t="s">
        <v>71</v>
      </c>
      <c r="Q102" s="58" t="s">
        <v>71</v>
      </c>
      <c r="R102" s="58" t="s">
        <v>71</v>
      </c>
      <c r="S102" s="58" t="s">
        <v>71</v>
      </c>
      <c r="T102" s="58" t="s">
        <v>71</v>
      </c>
      <c r="U102" s="58" t="s">
        <v>71</v>
      </c>
      <c r="V102" s="58" t="s">
        <v>71</v>
      </c>
      <c r="W102" s="58" t="s">
        <v>71</v>
      </c>
      <c r="X102" s="58" t="s">
        <v>71</v>
      </c>
      <c r="Y102" s="58" t="s">
        <v>71</v>
      </c>
      <c r="Z102" s="58" t="s">
        <v>71</v>
      </c>
      <c r="AA102" s="79"/>
      <c r="AB102" s="80"/>
      <c r="AC102" s="80"/>
      <c r="AD102" s="80"/>
    </row>
    <row r="103" spans="1:30" ht="33.75" customHeight="1" x14ac:dyDescent="0.3">
      <c r="A103" s="84"/>
      <c r="B103" s="51" t="s">
        <v>417</v>
      </c>
      <c r="C103" s="58" t="s">
        <v>71</v>
      </c>
      <c r="D103" s="58" t="s">
        <v>71</v>
      </c>
      <c r="E103" s="58" t="s">
        <v>71</v>
      </c>
      <c r="F103" s="58" t="s">
        <v>71</v>
      </c>
      <c r="G103" s="58" t="s">
        <v>71</v>
      </c>
      <c r="H103" s="58" t="s">
        <v>71</v>
      </c>
      <c r="I103" s="58" t="s">
        <v>71</v>
      </c>
      <c r="J103" s="58" t="s">
        <v>71</v>
      </c>
      <c r="K103" s="58" t="s">
        <v>71</v>
      </c>
      <c r="L103" s="58" t="s">
        <v>71</v>
      </c>
      <c r="M103" s="58" t="s">
        <v>71</v>
      </c>
      <c r="N103" s="58" t="s">
        <v>71</v>
      </c>
      <c r="O103" s="58" t="s">
        <v>71</v>
      </c>
      <c r="P103" s="58" t="s">
        <v>71</v>
      </c>
      <c r="Q103" s="58" t="s">
        <v>71</v>
      </c>
      <c r="R103" s="58" t="s">
        <v>71</v>
      </c>
      <c r="S103" s="58" t="s">
        <v>71</v>
      </c>
      <c r="T103" s="58" t="s">
        <v>71</v>
      </c>
      <c r="U103" s="58" t="s">
        <v>71</v>
      </c>
      <c r="V103" s="58" t="s">
        <v>71</v>
      </c>
      <c r="W103" s="58" t="s">
        <v>71</v>
      </c>
      <c r="X103" s="58" t="s">
        <v>71</v>
      </c>
      <c r="Y103" s="58" t="s">
        <v>71</v>
      </c>
      <c r="Z103" s="58" t="s">
        <v>71</v>
      </c>
      <c r="AA103" s="79"/>
      <c r="AB103" s="80"/>
      <c r="AC103" s="80"/>
      <c r="AD103" s="80"/>
    </row>
    <row r="104" spans="1:30" ht="68.25" customHeight="1" x14ac:dyDescent="0.3">
      <c r="A104" s="84"/>
      <c r="B104" s="51" t="s">
        <v>418</v>
      </c>
      <c r="C104" s="58" t="s">
        <v>71</v>
      </c>
      <c r="D104" s="58" t="s">
        <v>71</v>
      </c>
      <c r="E104" s="58" t="s">
        <v>71</v>
      </c>
      <c r="F104" s="58" t="s">
        <v>71</v>
      </c>
      <c r="G104" s="58" t="s">
        <v>71</v>
      </c>
      <c r="H104" s="58" t="s">
        <v>71</v>
      </c>
      <c r="I104" s="58" t="s">
        <v>71</v>
      </c>
      <c r="J104" s="58" t="s">
        <v>71</v>
      </c>
      <c r="K104" s="58" t="s">
        <v>71</v>
      </c>
      <c r="L104" s="58" t="s">
        <v>71</v>
      </c>
      <c r="M104" s="58" t="s">
        <v>71</v>
      </c>
      <c r="N104" s="58" t="s">
        <v>71</v>
      </c>
      <c r="O104" s="58" t="s">
        <v>71</v>
      </c>
      <c r="P104" s="58" t="s">
        <v>71</v>
      </c>
      <c r="Q104" s="58" t="s">
        <v>71</v>
      </c>
      <c r="R104" s="58" t="s">
        <v>71</v>
      </c>
      <c r="S104" s="58" t="s">
        <v>71</v>
      </c>
      <c r="T104" s="58" t="s">
        <v>71</v>
      </c>
      <c r="U104" s="58" t="s">
        <v>71</v>
      </c>
      <c r="V104" s="58" t="s">
        <v>71</v>
      </c>
      <c r="W104" s="58" t="s">
        <v>71</v>
      </c>
      <c r="X104" s="58" t="s">
        <v>71</v>
      </c>
      <c r="Y104" s="58" t="s">
        <v>71</v>
      </c>
      <c r="Z104" s="58" t="s">
        <v>71</v>
      </c>
      <c r="AA104" s="79"/>
      <c r="AB104" s="80"/>
      <c r="AC104" s="80"/>
      <c r="AD104" s="80"/>
    </row>
    <row r="105" spans="1:30" ht="102" customHeight="1" x14ac:dyDescent="0.3">
      <c r="A105" s="81"/>
      <c r="B105" s="51" t="s">
        <v>493</v>
      </c>
      <c r="C105" s="58" t="s">
        <v>71</v>
      </c>
      <c r="D105" s="58" t="s">
        <v>71</v>
      </c>
      <c r="E105" s="58" t="s">
        <v>71</v>
      </c>
      <c r="F105" s="58" t="s">
        <v>71</v>
      </c>
      <c r="G105" s="58" t="s">
        <v>71</v>
      </c>
      <c r="H105" s="58" t="s">
        <v>71</v>
      </c>
      <c r="I105" s="58" t="s">
        <v>71</v>
      </c>
      <c r="J105" s="58" t="s">
        <v>71</v>
      </c>
      <c r="K105" s="58" t="s">
        <v>71</v>
      </c>
      <c r="L105" s="58" t="s">
        <v>71</v>
      </c>
      <c r="M105" s="58" t="s">
        <v>71</v>
      </c>
      <c r="N105" s="58" t="s">
        <v>71</v>
      </c>
      <c r="O105" s="58" t="s">
        <v>71</v>
      </c>
      <c r="P105" s="58" t="s">
        <v>71</v>
      </c>
      <c r="Q105" s="58" t="s">
        <v>71</v>
      </c>
      <c r="R105" s="58" t="s">
        <v>71</v>
      </c>
      <c r="S105" s="58" t="s">
        <v>71</v>
      </c>
      <c r="T105" s="58" t="s">
        <v>71</v>
      </c>
      <c r="U105" s="58" t="s">
        <v>71</v>
      </c>
      <c r="V105" s="58" t="s">
        <v>71</v>
      </c>
      <c r="W105" s="58" t="s">
        <v>71</v>
      </c>
      <c r="X105" s="58" t="s">
        <v>71</v>
      </c>
      <c r="Y105" s="58" t="s">
        <v>71</v>
      </c>
      <c r="Z105" s="58" t="s">
        <v>71</v>
      </c>
      <c r="AA105" s="79"/>
      <c r="AB105" s="80"/>
      <c r="AC105" s="80"/>
      <c r="AD105" s="80"/>
    </row>
    <row r="106" spans="1:30" ht="112.5" customHeight="1" x14ac:dyDescent="0.3">
      <c r="A106" s="78"/>
      <c r="B106" s="51" t="s">
        <v>514</v>
      </c>
      <c r="C106" s="58" t="s">
        <v>71</v>
      </c>
      <c r="D106" s="58" t="s">
        <v>71</v>
      </c>
      <c r="E106" s="58" t="s">
        <v>71</v>
      </c>
      <c r="F106" s="58" t="s">
        <v>71</v>
      </c>
      <c r="G106" s="58" t="s">
        <v>71</v>
      </c>
      <c r="H106" s="58" t="s">
        <v>71</v>
      </c>
      <c r="I106" s="58" t="s">
        <v>71</v>
      </c>
      <c r="J106" s="58" t="s">
        <v>71</v>
      </c>
      <c r="K106" s="58" t="s">
        <v>71</v>
      </c>
      <c r="L106" s="58" t="s">
        <v>71</v>
      </c>
      <c r="M106" s="58" t="s">
        <v>71</v>
      </c>
      <c r="N106" s="58" t="s">
        <v>71</v>
      </c>
      <c r="O106" s="58" t="s">
        <v>71</v>
      </c>
      <c r="P106" s="58" t="s">
        <v>71</v>
      </c>
      <c r="Q106" s="58" t="s">
        <v>71</v>
      </c>
      <c r="R106" s="58" t="s">
        <v>71</v>
      </c>
      <c r="S106" s="58" t="s">
        <v>71</v>
      </c>
      <c r="T106" s="58" t="s">
        <v>71</v>
      </c>
      <c r="U106" s="58" t="s">
        <v>71</v>
      </c>
      <c r="V106" s="58" t="s">
        <v>71</v>
      </c>
      <c r="W106" s="58" t="s">
        <v>71</v>
      </c>
      <c r="X106" s="58" t="s">
        <v>71</v>
      </c>
      <c r="Y106" s="58" t="s">
        <v>71</v>
      </c>
      <c r="Z106" s="58" t="s">
        <v>71</v>
      </c>
      <c r="AA106" s="79"/>
      <c r="AB106" s="80"/>
      <c r="AC106" s="80"/>
      <c r="AD106" s="80"/>
    </row>
    <row r="107" spans="1:30" ht="63" customHeight="1" x14ac:dyDescent="0.3">
      <c r="A107" s="78"/>
      <c r="B107" s="51" t="s">
        <v>515</v>
      </c>
      <c r="C107" s="58" t="s">
        <v>71</v>
      </c>
      <c r="D107" s="58" t="s">
        <v>71</v>
      </c>
      <c r="E107" s="58" t="s">
        <v>71</v>
      </c>
      <c r="F107" s="58">
        <v>1</v>
      </c>
      <c r="G107" s="58">
        <v>1</v>
      </c>
      <c r="H107" s="58">
        <v>0</v>
      </c>
      <c r="I107" s="58" t="s">
        <v>71</v>
      </c>
      <c r="J107" s="58" t="s">
        <v>71</v>
      </c>
      <c r="K107" s="58" t="s">
        <v>71</v>
      </c>
      <c r="L107" s="58" t="s">
        <v>71</v>
      </c>
      <c r="M107" s="58" t="s">
        <v>71</v>
      </c>
      <c r="N107" s="58" t="s">
        <v>71</v>
      </c>
      <c r="O107" s="58" t="s">
        <v>71</v>
      </c>
      <c r="P107" s="58" t="s">
        <v>71</v>
      </c>
      <c r="Q107" s="58" t="s">
        <v>71</v>
      </c>
      <c r="R107" s="58" t="s">
        <v>71</v>
      </c>
      <c r="S107" s="58" t="s">
        <v>71</v>
      </c>
      <c r="T107" s="58" t="s">
        <v>71</v>
      </c>
      <c r="U107" s="58" t="s">
        <v>71</v>
      </c>
      <c r="V107" s="58" t="s">
        <v>71</v>
      </c>
      <c r="W107" s="58" t="s">
        <v>71</v>
      </c>
      <c r="X107" s="58" t="s">
        <v>71</v>
      </c>
      <c r="Y107" s="58" t="s">
        <v>71</v>
      </c>
      <c r="Z107" s="58" t="s">
        <v>71</v>
      </c>
      <c r="AA107" s="79"/>
      <c r="AB107" s="80"/>
      <c r="AC107" s="80"/>
      <c r="AD107" s="80"/>
    </row>
    <row r="108" spans="1:30" ht="114.75" customHeight="1" x14ac:dyDescent="0.3">
      <c r="A108" s="78"/>
      <c r="B108" s="51" t="s">
        <v>494</v>
      </c>
      <c r="C108" s="58" t="s">
        <v>71</v>
      </c>
      <c r="D108" s="58" t="s">
        <v>71</v>
      </c>
      <c r="E108" s="58" t="s">
        <v>71</v>
      </c>
      <c r="F108" s="58" t="s">
        <v>71</v>
      </c>
      <c r="G108" s="58" t="s">
        <v>71</v>
      </c>
      <c r="H108" s="58" t="s">
        <v>71</v>
      </c>
      <c r="I108" s="58" t="s">
        <v>71</v>
      </c>
      <c r="J108" s="58" t="s">
        <v>71</v>
      </c>
      <c r="K108" s="58" t="s">
        <v>71</v>
      </c>
      <c r="L108" s="58" t="s">
        <v>71</v>
      </c>
      <c r="M108" s="58" t="s">
        <v>71</v>
      </c>
      <c r="N108" s="58" t="s">
        <v>71</v>
      </c>
      <c r="O108" s="58" t="s">
        <v>71</v>
      </c>
      <c r="P108" s="58" t="s">
        <v>71</v>
      </c>
      <c r="Q108" s="58" t="s">
        <v>71</v>
      </c>
      <c r="R108" s="58" t="s">
        <v>71</v>
      </c>
      <c r="S108" s="58" t="s">
        <v>71</v>
      </c>
      <c r="T108" s="58" t="s">
        <v>71</v>
      </c>
      <c r="U108" s="58" t="s">
        <v>71</v>
      </c>
      <c r="V108" s="58" t="s">
        <v>71</v>
      </c>
      <c r="W108" s="58" t="s">
        <v>71</v>
      </c>
      <c r="X108" s="58" t="s">
        <v>71</v>
      </c>
      <c r="Y108" s="58" t="s">
        <v>71</v>
      </c>
      <c r="Z108" s="58" t="s">
        <v>71</v>
      </c>
      <c r="AA108" s="79"/>
      <c r="AB108" s="80"/>
      <c r="AC108" s="80"/>
      <c r="AD108" s="80"/>
    </row>
    <row r="109" spans="1:30" ht="111" customHeight="1" x14ac:dyDescent="0.3">
      <c r="A109" s="81"/>
      <c r="B109" s="51" t="s">
        <v>665</v>
      </c>
      <c r="C109" s="58" t="s">
        <v>71</v>
      </c>
      <c r="D109" s="58" t="s">
        <v>71</v>
      </c>
      <c r="E109" s="58" t="s">
        <v>71</v>
      </c>
      <c r="F109" s="58"/>
      <c r="G109" s="58"/>
      <c r="H109" s="58">
        <v>121</v>
      </c>
      <c r="I109" s="58" t="s">
        <v>71</v>
      </c>
      <c r="J109" s="58" t="s">
        <v>71</v>
      </c>
      <c r="K109" s="58" t="s">
        <v>71</v>
      </c>
      <c r="L109" s="58" t="s">
        <v>71</v>
      </c>
      <c r="M109" s="58" t="s">
        <v>71</v>
      </c>
      <c r="N109" s="58" t="s">
        <v>71</v>
      </c>
      <c r="O109" s="58" t="s">
        <v>71</v>
      </c>
      <c r="P109" s="58" t="s">
        <v>71</v>
      </c>
      <c r="Q109" s="58" t="s">
        <v>71</v>
      </c>
      <c r="R109" s="58" t="s">
        <v>71</v>
      </c>
      <c r="S109" s="58" t="s">
        <v>71</v>
      </c>
      <c r="T109" s="58" t="s">
        <v>71</v>
      </c>
      <c r="U109" s="58" t="s">
        <v>71</v>
      </c>
      <c r="V109" s="58" t="s">
        <v>71</v>
      </c>
      <c r="W109" s="58" t="s">
        <v>71</v>
      </c>
      <c r="X109" s="58" t="s">
        <v>71</v>
      </c>
      <c r="Y109" s="58" t="s">
        <v>71</v>
      </c>
      <c r="Z109" s="58" t="s">
        <v>71</v>
      </c>
      <c r="AA109" s="79"/>
      <c r="AB109" s="80"/>
      <c r="AC109" s="80"/>
      <c r="AD109" s="80"/>
    </row>
    <row r="110" spans="1:30" ht="11.25" customHeight="1" x14ac:dyDescent="0.3">
      <c r="A110" s="85"/>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5"/>
      <c r="AB110" s="85"/>
      <c r="AC110" s="85"/>
      <c r="AD110" s="85"/>
    </row>
    <row r="111" spans="1:30" ht="15.6" x14ac:dyDescent="0.3">
      <c r="A111" s="499" t="s">
        <v>154</v>
      </c>
      <c r="B111" s="500"/>
      <c r="C111" s="500"/>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row>
    <row r="112" spans="1:30" ht="15.75" customHeight="1" x14ac:dyDescent="0.3">
      <c r="A112" s="503" t="s">
        <v>641</v>
      </c>
      <c r="B112" s="504"/>
      <c r="C112" s="504"/>
      <c r="D112" s="504"/>
      <c r="E112" s="504"/>
      <c r="F112" s="504"/>
      <c r="G112" s="504"/>
      <c r="H112" s="504"/>
      <c r="I112" s="504"/>
      <c r="J112" s="504"/>
      <c r="K112" s="504"/>
      <c r="L112" s="504"/>
      <c r="M112" s="504"/>
      <c r="N112" s="504"/>
      <c r="O112" s="504"/>
      <c r="P112" s="504"/>
      <c r="Q112" s="504"/>
      <c r="R112" s="504"/>
      <c r="S112" s="504"/>
      <c r="T112" s="504"/>
      <c r="U112" s="504"/>
      <c r="V112" s="504"/>
      <c r="W112" s="504"/>
      <c r="X112" s="504"/>
      <c r="Y112" s="504"/>
      <c r="Z112" s="504"/>
      <c r="AA112" s="504"/>
      <c r="AB112" s="504"/>
      <c r="AC112" s="504"/>
      <c r="AD112" s="504"/>
    </row>
    <row r="113" spans="1:33" ht="15.6" x14ac:dyDescent="0.3">
      <c r="A113" s="505" t="s">
        <v>155</v>
      </c>
      <c r="B113" s="506"/>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170"/>
    </row>
    <row r="114" spans="1:33" ht="150.75" customHeight="1" x14ac:dyDescent="0.3">
      <c r="A114" s="507" t="s">
        <v>503</v>
      </c>
      <c r="B114" s="508"/>
      <c r="C114" s="508"/>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170"/>
    </row>
    <row r="115" spans="1:33" ht="361.5" customHeight="1" x14ac:dyDescent="0.3">
      <c r="A115" s="509"/>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170"/>
    </row>
    <row r="116" spans="1:33" ht="256.5" customHeight="1" x14ac:dyDescent="0.3">
      <c r="A116" s="511" t="s">
        <v>632</v>
      </c>
      <c r="B116" s="511"/>
      <c r="C116" s="511"/>
      <c r="D116" s="511"/>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11"/>
      <c r="AD116" s="511"/>
      <c r="AE116" s="281"/>
    </row>
    <row r="117" spans="1:33" x14ac:dyDescent="0.3">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row>
    <row r="118" spans="1:33" ht="15.6" x14ac:dyDescent="0.3">
      <c r="A118" s="355" t="s">
        <v>156</v>
      </c>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row>
    <row r="119" spans="1:33" ht="33" customHeight="1" x14ac:dyDescent="0.3">
      <c r="A119" s="327" t="s">
        <v>157</v>
      </c>
      <c r="B119" s="326" t="s">
        <v>158</v>
      </c>
      <c r="C119" s="326"/>
      <c r="D119" s="327" t="s">
        <v>159</v>
      </c>
      <c r="E119" s="352"/>
      <c r="F119" s="352"/>
      <c r="G119" s="352"/>
      <c r="H119" s="352"/>
      <c r="I119" s="352"/>
      <c r="J119" s="352"/>
      <c r="K119" s="352"/>
      <c r="L119" s="327" t="s">
        <v>160</v>
      </c>
      <c r="M119" s="501"/>
      <c r="N119" s="501"/>
      <c r="O119" s="501"/>
      <c r="P119" s="501"/>
      <c r="Q119" s="501"/>
      <c r="R119" s="502"/>
      <c r="S119" s="326" t="s">
        <v>161</v>
      </c>
      <c r="T119" s="326"/>
      <c r="U119" s="326"/>
      <c r="V119" s="326"/>
      <c r="W119" s="326"/>
      <c r="X119" s="352"/>
      <c r="Y119" s="352"/>
      <c r="Z119" s="220"/>
      <c r="AA119" s="220"/>
      <c r="AB119" s="220"/>
      <c r="AC119" s="220"/>
      <c r="AD119" s="220"/>
      <c r="AE119" s="220"/>
      <c r="AF119" s="87"/>
      <c r="AG119" s="87"/>
    </row>
    <row r="120" spans="1:33" ht="71.25" customHeight="1" x14ac:dyDescent="0.3">
      <c r="A120" s="327"/>
      <c r="B120" s="326"/>
      <c r="C120" s="326"/>
      <c r="D120" s="161" t="s">
        <v>162</v>
      </c>
      <c r="E120" s="222" t="s">
        <v>22</v>
      </c>
      <c r="F120" s="222" t="s">
        <v>23</v>
      </c>
      <c r="G120" s="222" t="s">
        <v>24</v>
      </c>
      <c r="H120" s="222" t="s">
        <v>25</v>
      </c>
      <c r="I120" s="222" t="s">
        <v>26</v>
      </c>
      <c r="J120" s="222" t="s">
        <v>41</v>
      </c>
      <c r="K120" s="222" t="s">
        <v>28</v>
      </c>
      <c r="L120" s="222" t="s">
        <v>22</v>
      </c>
      <c r="M120" s="222" t="s">
        <v>23</v>
      </c>
      <c r="N120" s="222" t="s">
        <v>24</v>
      </c>
      <c r="O120" s="222" t="s">
        <v>25</v>
      </c>
      <c r="P120" s="222" t="s">
        <v>26</v>
      </c>
      <c r="Q120" s="222" t="s">
        <v>41</v>
      </c>
      <c r="R120" s="282" t="s">
        <v>28</v>
      </c>
      <c r="S120" s="222" t="s">
        <v>22</v>
      </c>
      <c r="T120" s="222" t="s">
        <v>23</v>
      </c>
      <c r="U120" s="222" t="s">
        <v>24</v>
      </c>
      <c r="V120" s="222" t="s">
        <v>25</v>
      </c>
      <c r="W120" s="222" t="s">
        <v>26</v>
      </c>
      <c r="X120" s="222" t="s">
        <v>41</v>
      </c>
      <c r="Y120" s="222" t="s">
        <v>28</v>
      </c>
      <c r="Z120" s="220"/>
      <c r="AA120" s="220"/>
      <c r="AB120" s="220"/>
      <c r="AC120" s="220"/>
      <c r="AD120" s="220"/>
      <c r="AE120" s="220"/>
    </row>
    <row r="121" spans="1:33" ht="15.6" x14ac:dyDescent="0.3">
      <c r="A121" s="283">
        <v>1</v>
      </c>
      <c r="B121" s="358" t="s">
        <v>591</v>
      </c>
      <c r="C121" s="496"/>
      <c r="D121" s="496"/>
      <c r="E121" s="496"/>
      <c r="F121" s="496"/>
      <c r="G121" s="496"/>
      <c r="H121" s="496"/>
      <c r="I121" s="496"/>
      <c r="J121" s="496"/>
      <c r="K121" s="496"/>
      <c r="L121" s="496"/>
      <c r="M121" s="496"/>
      <c r="N121" s="496"/>
      <c r="O121" s="496"/>
      <c r="P121" s="496"/>
      <c r="Q121" s="496"/>
      <c r="R121" s="496"/>
      <c r="S121" s="496"/>
      <c r="T121" s="496"/>
      <c r="U121" s="496"/>
      <c r="V121" s="496"/>
      <c r="W121" s="496"/>
      <c r="X121" s="496"/>
      <c r="Y121" s="359"/>
      <c r="Z121" s="220"/>
      <c r="AA121" s="220"/>
      <c r="AB121" s="220"/>
      <c r="AC121" s="220"/>
      <c r="AD121" s="220"/>
      <c r="AE121" s="220"/>
    </row>
    <row r="122" spans="1:33" ht="252" customHeight="1" x14ac:dyDescent="0.3">
      <c r="A122" s="353" t="s">
        <v>83</v>
      </c>
      <c r="B122" s="349" t="s">
        <v>588</v>
      </c>
      <c r="C122" s="349"/>
      <c r="D122" s="161" t="s">
        <v>222</v>
      </c>
      <c r="E122" s="284">
        <f>'Пр.1 к пп2'!G12</f>
        <v>64900</v>
      </c>
      <c r="F122" s="284">
        <f>'Пр.1 к пп2'!I12</f>
        <v>65100</v>
      </c>
      <c r="G122" s="284">
        <f>'Пр.1 к пп2'!K12</f>
        <v>65900</v>
      </c>
      <c r="H122" s="284">
        <f>'Пр.1 к пп2'!M12</f>
        <v>66900</v>
      </c>
      <c r="I122" s="284">
        <f>'Пр.1 к пп2'!O12</f>
        <v>67900</v>
      </c>
      <c r="J122" s="284">
        <f>'Пр.1 к пп2'!Q12</f>
        <v>68900</v>
      </c>
      <c r="K122" s="284">
        <f>'Пр.1 к пп2'!S12</f>
        <v>69900</v>
      </c>
      <c r="L122" s="285">
        <f>S122/E122</f>
        <v>65.507289676425259</v>
      </c>
      <c r="M122" s="285">
        <f t="shared" ref="M122:R123" si="0">T122/F122</f>
        <v>71.326949308755772</v>
      </c>
      <c r="N122" s="285">
        <f t="shared" si="0"/>
        <v>70.461068285280732</v>
      </c>
      <c r="O122" s="285">
        <f t="shared" si="0"/>
        <v>69.407838565022431</v>
      </c>
      <c r="P122" s="285">
        <f t="shared" si="0"/>
        <v>68.385631811487485</v>
      </c>
      <c r="Q122" s="285">
        <f t="shared" si="0"/>
        <v>67.393097242380264</v>
      </c>
      <c r="R122" s="285">
        <f t="shared" si="0"/>
        <v>66.428961373390564</v>
      </c>
      <c r="S122" s="286">
        <f>'Пр.2 к пп2'!G46</f>
        <v>4251423.0999999996</v>
      </c>
      <c r="T122" s="286">
        <f>'Пр.2 к пп2'!G47</f>
        <v>4643384.4000000004</v>
      </c>
      <c r="U122" s="286">
        <f>'Пр.2 к пп2'!G48</f>
        <v>4643384.4000000004</v>
      </c>
      <c r="V122" s="286">
        <f>'Пр.2 к пп2'!G49</f>
        <v>4643384.4000000004</v>
      </c>
      <c r="W122" s="286">
        <f>'Пр.2 к пп2'!G50</f>
        <v>4643384.4000000004</v>
      </c>
      <c r="X122" s="286">
        <f>'Пр.2 к пп2'!G51</f>
        <v>4643384.4000000004</v>
      </c>
      <c r="Y122" s="286">
        <f>'Пр.2 к пп2'!G52</f>
        <v>4643384.4000000004</v>
      </c>
      <c r="Z122" s="220"/>
      <c r="AA122" s="220"/>
      <c r="AB122" s="220"/>
      <c r="AC122" s="220"/>
      <c r="AD122" s="220"/>
      <c r="AE122" s="220"/>
    </row>
    <row r="123" spans="1:33" s="157" customFormat="1" ht="88.5" customHeight="1" x14ac:dyDescent="0.3">
      <c r="A123" s="354"/>
      <c r="B123" s="329" t="s">
        <v>796</v>
      </c>
      <c r="C123" s="343"/>
      <c r="D123" s="161" t="s">
        <v>222</v>
      </c>
      <c r="E123" s="284">
        <v>575</v>
      </c>
      <c r="F123" s="284">
        <v>575</v>
      </c>
      <c r="G123" s="284">
        <v>575</v>
      </c>
      <c r="H123" s="284">
        <v>575</v>
      </c>
      <c r="I123" s="284">
        <v>575</v>
      </c>
      <c r="J123" s="284">
        <v>575</v>
      </c>
      <c r="K123" s="284">
        <v>575</v>
      </c>
      <c r="L123" s="285">
        <f>S123/E123</f>
        <v>24.109565217391303</v>
      </c>
      <c r="M123" s="285">
        <f t="shared" si="0"/>
        <v>24.109565217391303</v>
      </c>
      <c r="N123" s="285">
        <f t="shared" si="0"/>
        <v>24.109565217391303</v>
      </c>
      <c r="O123" s="285">
        <f t="shared" si="0"/>
        <v>24.109565217391303</v>
      </c>
      <c r="P123" s="285">
        <f t="shared" si="0"/>
        <v>24.109565217391303</v>
      </c>
      <c r="Q123" s="285">
        <f t="shared" si="0"/>
        <v>24.109565217391303</v>
      </c>
      <c r="R123" s="285">
        <f t="shared" si="0"/>
        <v>24.109565217391303</v>
      </c>
      <c r="S123" s="286">
        <f>'Пр.2 к пп2'!O46</f>
        <v>13863</v>
      </c>
      <c r="T123" s="286">
        <f>'Пр.2 к пп2'!O47</f>
        <v>13863</v>
      </c>
      <c r="U123" s="286">
        <f>'Пр.2 к пп2'!O48</f>
        <v>13863</v>
      </c>
      <c r="V123" s="286">
        <f>'Пр.2 к пп2'!O49</f>
        <v>13863</v>
      </c>
      <c r="W123" s="286">
        <f>'Пр.2 к пп2'!O50</f>
        <v>13863</v>
      </c>
      <c r="X123" s="286">
        <f>'Пр.2 к пп2'!O51</f>
        <v>13863</v>
      </c>
      <c r="Y123" s="286">
        <f>'Пр.2 к пп2'!O52</f>
        <v>13863</v>
      </c>
      <c r="Z123" s="220"/>
      <c r="AA123" s="220"/>
      <c r="AB123" s="220"/>
      <c r="AC123" s="220"/>
      <c r="AD123" s="220"/>
      <c r="AE123" s="220"/>
    </row>
    <row r="124" spans="1:33" ht="87" customHeight="1" x14ac:dyDescent="0.3">
      <c r="A124" s="283" t="s">
        <v>85</v>
      </c>
      <c r="B124" s="349" t="s">
        <v>223</v>
      </c>
      <c r="C124" s="349"/>
      <c r="D124" s="161" t="s">
        <v>224</v>
      </c>
      <c r="E124" s="161">
        <v>251</v>
      </c>
      <c r="F124" s="161">
        <v>210</v>
      </c>
      <c r="G124" s="161">
        <v>210</v>
      </c>
      <c r="H124" s="161">
        <v>210</v>
      </c>
      <c r="I124" s="161">
        <v>210</v>
      </c>
      <c r="J124" s="161">
        <v>210</v>
      </c>
      <c r="K124" s="161">
        <v>210</v>
      </c>
      <c r="L124" s="285">
        <f>S124/E124</f>
        <v>58.015936254980083</v>
      </c>
      <c r="M124" s="285">
        <f t="shared" ref="M124:R125" si="1">T124/F124</f>
        <v>57.738095238095241</v>
      </c>
      <c r="N124" s="285">
        <f t="shared" si="1"/>
        <v>57.738095238095241</v>
      </c>
      <c r="O124" s="285">
        <f t="shared" si="1"/>
        <v>57.738095238095241</v>
      </c>
      <c r="P124" s="285">
        <f t="shared" si="1"/>
        <v>57.738095238095241</v>
      </c>
      <c r="Q124" s="285">
        <f t="shared" si="1"/>
        <v>57.738095238095241</v>
      </c>
      <c r="R124" s="285">
        <f t="shared" si="1"/>
        <v>57.738095238095241</v>
      </c>
      <c r="S124" s="286">
        <v>14562</v>
      </c>
      <c r="T124" s="286">
        <v>12125</v>
      </c>
      <c r="U124" s="286">
        <v>12125</v>
      </c>
      <c r="V124" s="286">
        <v>12125</v>
      </c>
      <c r="W124" s="286">
        <v>12125</v>
      </c>
      <c r="X124" s="286">
        <v>12125</v>
      </c>
      <c r="Y124" s="286">
        <v>12125</v>
      </c>
      <c r="Z124" s="220"/>
      <c r="AA124" s="220"/>
      <c r="AB124" s="220"/>
      <c r="AC124" s="220"/>
      <c r="AD124" s="220"/>
      <c r="AE124" s="220"/>
    </row>
    <row r="125" spans="1:33" ht="51" customHeight="1" x14ac:dyDescent="0.3">
      <c r="A125" s="283" t="s">
        <v>87</v>
      </c>
      <c r="B125" s="349" t="s">
        <v>225</v>
      </c>
      <c r="C125" s="349"/>
      <c r="D125" s="161" t="s">
        <v>166</v>
      </c>
      <c r="E125" s="161">
        <v>2</v>
      </c>
      <c r="F125" s="161">
        <v>2</v>
      </c>
      <c r="G125" s="161">
        <v>2</v>
      </c>
      <c r="H125" s="161">
        <v>2</v>
      </c>
      <c r="I125" s="161">
        <v>2</v>
      </c>
      <c r="J125" s="161">
        <v>2</v>
      </c>
      <c r="K125" s="161">
        <v>2</v>
      </c>
      <c r="L125" s="285">
        <f>S125/E125</f>
        <v>676.2</v>
      </c>
      <c r="M125" s="285">
        <f t="shared" si="1"/>
        <v>676.2</v>
      </c>
      <c r="N125" s="285">
        <f t="shared" si="1"/>
        <v>676.2</v>
      </c>
      <c r="O125" s="285">
        <f t="shared" si="1"/>
        <v>676.2</v>
      </c>
      <c r="P125" s="285">
        <f t="shared" si="1"/>
        <v>676.2</v>
      </c>
      <c r="Q125" s="285">
        <f t="shared" si="1"/>
        <v>676.2</v>
      </c>
      <c r="R125" s="285">
        <f t="shared" si="1"/>
        <v>676.2</v>
      </c>
      <c r="S125" s="286">
        <v>1352.4</v>
      </c>
      <c r="T125" s="286">
        <v>1352.4</v>
      </c>
      <c r="U125" s="286">
        <v>1352.4</v>
      </c>
      <c r="V125" s="286">
        <v>1352.4</v>
      </c>
      <c r="W125" s="286">
        <v>1352.4</v>
      </c>
      <c r="X125" s="286">
        <v>1352.4</v>
      </c>
      <c r="Y125" s="286">
        <v>1352.4</v>
      </c>
      <c r="Z125" s="220"/>
      <c r="AA125" s="220"/>
      <c r="AB125" s="220"/>
      <c r="AC125" s="220"/>
      <c r="AD125" s="220"/>
      <c r="AE125" s="220"/>
    </row>
    <row r="126" spans="1:33" ht="15.6" x14ac:dyDescent="0.3">
      <c r="A126" s="283">
        <v>2</v>
      </c>
      <c r="B126" s="300" t="s">
        <v>596</v>
      </c>
      <c r="C126" s="497"/>
      <c r="D126" s="497"/>
      <c r="E126" s="497"/>
      <c r="F126" s="497"/>
      <c r="G126" s="497"/>
      <c r="H126" s="497"/>
      <c r="I126" s="497"/>
      <c r="J126" s="497"/>
      <c r="K126" s="497"/>
      <c r="L126" s="497"/>
      <c r="M126" s="497"/>
      <c r="N126" s="497"/>
      <c r="O126" s="497"/>
      <c r="P126" s="497"/>
      <c r="Q126" s="497"/>
      <c r="R126" s="497"/>
      <c r="S126" s="497"/>
      <c r="T126" s="497"/>
      <c r="U126" s="497"/>
      <c r="V126" s="497"/>
      <c r="W126" s="497"/>
      <c r="X126" s="497"/>
      <c r="Y126" s="498"/>
      <c r="Z126" s="220"/>
      <c r="AA126" s="220"/>
      <c r="AB126" s="220"/>
      <c r="AC126" s="220"/>
      <c r="AD126" s="220"/>
      <c r="AE126" s="220"/>
    </row>
    <row r="127" spans="1:33" ht="70.5" customHeight="1" x14ac:dyDescent="0.3">
      <c r="A127" s="287" t="s">
        <v>167</v>
      </c>
      <c r="B127" s="349" t="s">
        <v>666</v>
      </c>
      <c r="C127" s="349"/>
      <c r="D127" s="161" t="s">
        <v>166</v>
      </c>
      <c r="E127" s="161">
        <f>'Пр.1 к пп2'!G23</f>
        <v>11</v>
      </c>
      <c r="F127" s="161">
        <f>'Пр.1 к пп2'!I23</f>
        <v>10</v>
      </c>
      <c r="G127" s="161">
        <f>'Пр.1 к пп2'!K23</f>
        <v>0</v>
      </c>
      <c r="H127" s="161">
        <f>'Пр.1 к пп2'!M23</f>
        <v>0</v>
      </c>
      <c r="I127" s="161">
        <f>'Пр.1 к пп2'!O23</f>
        <v>0</v>
      </c>
      <c r="J127" s="284">
        <f>'Пр.1 к пп2'!Q23</f>
        <v>0</v>
      </c>
      <c r="K127" s="161">
        <f>'Пр.1 к пп2'!S23</f>
        <v>0</v>
      </c>
      <c r="L127" s="288">
        <f>S127/E127</f>
        <v>27533.127272727274</v>
      </c>
      <c r="M127" s="288">
        <f>T127/F127</f>
        <v>30286.440000000002</v>
      </c>
      <c r="N127" s="225"/>
      <c r="O127" s="225"/>
      <c r="P127" s="225"/>
      <c r="Q127" s="225"/>
      <c r="R127" s="289"/>
      <c r="S127" s="225">
        <v>302864.40000000002</v>
      </c>
      <c r="T127" s="225">
        <v>302864.40000000002</v>
      </c>
      <c r="U127" s="225">
        <v>0</v>
      </c>
      <c r="V127" s="225">
        <v>0</v>
      </c>
      <c r="W127" s="225">
        <v>0</v>
      </c>
      <c r="X127" s="225">
        <v>0</v>
      </c>
      <c r="Y127" s="225">
        <v>0</v>
      </c>
      <c r="Z127" s="220"/>
      <c r="AA127" s="220"/>
      <c r="AB127" s="220"/>
      <c r="AC127" s="220"/>
      <c r="AD127" s="220"/>
      <c r="AE127" s="220"/>
    </row>
    <row r="128" spans="1:33" ht="70.5" customHeight="1" x14ac:dyDescent="0.3">
      <c r="A128" s="283" t="s">
        <v>169</v>
      </c>
      <c r="B128" s="358" t="s">
        <v>464</v>
      </c>
      <c r="C128" s="359"/>
      <c r="D128" s="161" t="s">
        <v>166</v>
      </c>
      <c r="E128" s="161">
        <f>'Пр.1 к пп2'!G24</f>
        <v>6</v>
      </c>
      <c r="F128" s="161">
        <f>'Пр.1 к пп2'!I24</f>
        <v>6</v>
      </c>
      <c r="G128" s="161">
        <f>'Пр.1 к пп2'!K24</f>
        <v>0</v>
      </c>
      <c r="H128" s="161">
        <f>'Пр.1 к пп2'!M24</f>
        <v>0</v>
      </c>
      <c r="I128" s="161">
        <f>'Пр.1 к пп2'!O24</f>
        <v>0</v>
      </c>
      <c r="J128" s="284">
        <f>'Пр.1 к пп2'!Q24</f>
        <v>0</v>
      </c>
      <c r="K128" s="161">
        <f>'Пр.1 к пп2'!S24</f>
        <v>0</v>
      </c>
      <c r="L128" s="288">
        <f>S128/E128</f>
        <v>2333.3333333333335</v>
      </c>
      <c r="M128" s="288">
        <f>T128/F128</f>
        <v>2333.3333333333335</v>
      </c>
      <c r="N128" s="225"/>
      <c r="O128" s="225"/>
      <c r="P128" s="225"/>
      <c r="Q128" s="225"/>
      <c r="R128" s="289"/>
      <c r="S128" s="225">
        <v>14000</v>
      </c>
      <c r="T128" s="225">
        <v>14000</v>
      </c>
      <c r="U128" s="225">
        <v>0</v>
      </c>
      <c r="V128" s="225">
        <v>0</v>
      </c>
      <c r="W128" s="225">
        <v>0</v>
      </c>
      <c r="X128" s="225">
        <v>0</v>
      </c>
      <c r="Y128" s="225">
        <v>0</v>
      </c>
      <c r="Z128" s="220"/>
      <c r="AA128" s="220"/>
      <c r="AB128" s="220"/>
      <c r="AC128" s="220"/>
      <c r="AD128" s="220"/>
      <c r="AE128" s="220"/>
    </row>
    <row r="129" spans="1:31" ht="277.5" customHeight="1" x14ac:dyDescent="0.3">
      <c r="A129" s="283" t="s">
        <v>170</v>
      </c>
      <c r="B129" s="349" t="s">
        <v>524</v>
      </c>
      <c r="C129" s="349"/>
      <c r="D129" s="161" t="s">
        <v>226</v>
      </c>
      <c r="E129" s="161">
        <v>131</v>
      </c>
      <c r="F129" s="161">
        <v>131</v>
      </c>
      <c r="G129" s="161">
        <v>131</v>
      </c>
      <c r="H129" s="161">
        <v>131</v>
      </c>
      <c r="I129" s="161">
        <v>131</v>
      </c>
      <c r="J129" s="161">
        <v>131</v>
      </c>
      <c r="K129" s="161">
        <v>131</v>
      </c>
      <c r="L129" s="288">
        <f t="shared" ref="L129:L133" si="2">S129/E129</f>
        <v>53.954961832061073</v>
      </c>
      <c r="M129" s="288">
        <f t="shared" ref="M129:M130" si="3">T129/F129</f>
        <v>53.954961832061073</v>
      </c>
      <c r="N129" s="288">
        <f t="shared" ref="N129:N130" si="4">U129/G129</f>
        <v>53.954961832061073</v>
      </c>
      <c r="O129" s="288">
        <f t="shared" ref="O129:O130" si="5">V129/H129</f>
        <v>53.954961832061073</v>
      </c>
      <c r="P129" s="288">
        <f t="shared" ref="P129:P130" si="6">W129/I129</f>
        <v>53.954961832061073</v>
      </c>
      <c r="Q129" s="288">
        <f t="shared" ref="Q129:Q130" si="7">X129/J129</f>
        <v>53.954961832061073</v>
      </c>
      <c r="R129" s="288">
        <f t="shared" ref="R129:R130" si="8">Y129/K129</f>
        <v>53.954961832061073</v>
      </c>
      <c r="S129" s="288">
        <v>7068.1</v>
      </c>
      <c r="T129" s="288">
        <v>7068.1</v>
      </c>
      <c r="U129" s="288">
        <v>7068.1</v>
      </c>
      <c r="V129" s="288">
        <v>7068.1</v>
      </c>
      <c r="W129" s="288">
        <v>7068.1</v>
      </c>
      <c r="X129" s="288">
        <v>7068.1</v>
      </c>
      <c r="Y129" s="288">
        <v>7068.1</v>
      </c>
      <c r="Z129" s="220"/>
      <c r="AA129" s="220"/>
      <c r="AB129" s="220"/>
      <c r="AC129" s="220"/>
      <c r="AD129" s="220"/>
      <c r="AE129" s="220"/>
    </row>
    <row r="130" spans="1:31" ht="213.75" customHeight="1" x14ac:dyDescent="0.3">
      <c r="A130" s="283" t="s">
        <v>172</v>
      </c>
      <c r="B130" s="349" t="s">
        <v>227</v>
      </c>
      <c r="C130" s="349"/>
      <c r="D130" s="161" t="s">
        <v>166</v>
      </c>
      <c r="E130" s="161">
        <f>'Пр.1 к пп2'!G25</f>
        <v>10</v>
      </c>
      <c r="F130" s="161">
        <f>'Пр.1 к пп2'!I25</f>
        <v>10</v>
      </c>
      <c r="G130" s="161">
        <f>'Пр.1 к пп2'!K25</f>
        <v>10</v>
      </c>
      <c r="H130" s="161">
        <f>'Пр.1 к пп2'!M25</f>
        <v>10</v>
      </c>
      <c r="I130" s="161">
        <f>'Пр.1 к пп2'!O25</f>
        <v>10</v>
      </c>
      <c r="J130" s="161">
        <f>'Пр.1 к пп2'!Q25</f>
        <v>10</v>
      </c>
      <c r="K130" s="161">
        <f>'Пр.1 к пп2'!S25</f>
        <v>10</v>
      </c>
      <c r="L130" s="288">
        <f t="shared" si="2"/>
        <v>1130</v>
      </c>
      <c r="M130" s="288">
        <f t="shared" si="3"/>
        <v>925</v>
      </c>
      <c r="N130" s="288">
        <f t="shared" si="4"/>
        <v>925</v>
      </c>
      <c r="O130" s="288">
        <f t="shared" si="5"/>
        <v>925</v>
      </c>
      <c r="P130" s="288">
        <f t="shared" si="6"/>
        <v>925</v>
      </c>
      <c r="Q130" s="288">
        <f t="shared" si="7"/>
        <v>925</v>
      </c>
      <c r="R130" s="288">
        <f t="shared" si="8"/>
        <v>925</v>
      </c>
      <c r="S130" s="225">
        <v>11300</v>
      </c>
      <c r="T130" s="225">
        <v>9250</v>
      </c>
      <c r="U130" s="225">
        <v>9250</v>
      </c>
      <c r="V130" s="225">
        <v>9250</v>
      </c>
      <c r="W130" s="225">
        <v>9250</v>
      </c>
      <c r="X130" s="225">
        <v>9250</v>
      </c>
      <c r="Y130" s="225">
        <v>9250</v>
      </c>
      <c r="Z130" s="220"/>
      <c r="AA130" s="220"/>
      <c r="AB130" s="220"/>
      <c r="AC130" s="220"/>
      <c r="AD130" s="220"/>
      <c r="AE130" s="220"/>
    </row>
    <row r="131" spans="1:31" ht="160.5" customHeight="1" x14ac:dyDescent="0.3">
      <c r="A131" s="283" t="s">
        <v>173</v>
      </c>
      <c r="B131" s="349" t="s">
        <v>487</v>
      </c>
      <c r="C131" s="349"/>
      <c r="D131" s="161" t="s">
        <v>222</v>
      </c>
      <c r="E131" s="161">
        <v>171</v>
      </c>
      <c r="F131" s="161">
        <v>171</v>
      </c>
      <c r="G131" s="161">
        <v>171</v>
      </c>
      <c r="H131" s="161">
        <v>171</v>
      </c>
      <c r="I131" s="161">
        <v>171</v>
      </c>
      <c r="J131" s="161">
        <v>171</v>
      </c>
      <c r="K131" s="161">
        <v>171</v>
      </c>
      <c r="L131" s="288">
        <f>S131/E131</f>
        <v>74.558479532163744</v>
      </c>
      <c r="M131" s="288">
        <f t="shared" ref="M131:R131" si="9">T131/F131</f>
        <v>74.414035087719299</v>
      </c>
      <c r="N131" s="288">
        <f t="shared" si="9"/>
        <v>74.414035087719299</v>
      </c>
      <c r="O131" s="288">
        <f t="shared" si="9"/>
        <v>74.414035087719299</v>
      </c>
      <c r="P131" s="288">
        <f t="shared" si="9"/>
        <v>74.414035087719299</v>
      </c>
      <c r="Q131" s="288">
        <f t="shared" si="9"/>
        <v>74.414035087719299</v>
      </c>
      <c r="R131" s="288">
        <f t="shared" si="9"/>
        <v>74.414035087719299</v>
      </c>
      <c r="S131" s="225">
        <v>12749.5</v>
      </c>
      <c r="T131" s="225">
        <v>12724.8</v>
      </c>
      <c r="U131" s="225">
        <v>12724.8</v>
      </c>
      <c r="V131" s="225">
        <v>12724.8</v>
      </c>
      <c r="W131" s="225">
        <v>12724.8</v>
      </c>
      <c r="X131" s="225">
        <v>12724.8</v>
      </c>
      <c r="Y131" s="225">
        <v>12724.8</v>
      </c>
      <c r="Z131" s="213"/>
      <c r="AA131" s="220"/>
      <c r="AB131" s="220"/>
      <c r="AC131" s="220"/>
      <c r="AD131" s="220"/>
      <c r="AE131" s="220"/>
    </row>
    <row r="132" spans="1:31" ht="132.75" customHeight="1" x14ac:dyDescent="0.3">
      <c r="A132" s="283" t="s">
        <v>413</v>
      </c>
      <c r="B132" s="349" t="s">
        <v>466</v>
      </c>
      <c r="C132" s="349"/>
      <c r="D132" s="161" t="s">
        <v>222</v>
      </c>
      <c r="E132" s="161" t="str">
        <f>'Пр.1 к пп2'!G26</f>
        <v>не менее 5736</v>
      </c>
      <c r="F132" s="161" t="str">
        <f>'Пр.1 к пп2'!I26</f>
        <v>не менее 5736</v>
      </c>
      <c r="G132" s="161" t="str">
        <f>'Пр.1 к пп2'!K26</f>
        <v>не менее 5736</v>
      </c>
      <c r="H132" s="161" t="str">
        <f>'Пр.1 к пп2'!M26</f>
        <v>не менее 5736</v>
      </c>
      <c r="I132" s="161" t="str">
        <f>'Пр.1 к пп2'!O26</f>
        <v>не менее 5736</v>
      </c>
      <c r="J132" s="161" t="str">
        <f>'Пр.1 к пп2'!Q26</f>
        <v>не менее 5736</v>
      </c>
      <c r="K132" s="161" t="str">
        <f>'Пр.1 к пп2'!S26</f>
        <v>не менее 5736</v>
      </c>
      <c r="L132" s="288">
        <f>S132/5736</f>
        <v>20.660808926080893</v>
      </c>
      <c r="M132" s="288">
        <f t="shared" ref="M132:R132" si="10">T132/5736</f>
        <v>20.57268131101813</v>
      </c>
      <c r="N132" s="288">
        <f t="shared" si="10"/>
        <v>20.57268131101813</v>
      </c>
      <c r="O132" s="288">
        <f t="shared" si="10"/>
        <v>20.57268131101813</v>
      </c>
      <c r="P132" s="288">
        <f t="shared" si="10"/>
        <v>20.57268131101813</v>
      </c>
      <c r="Q132" s="288">
        <f t="shared" si="10"/>
        <v>20.57268131101813</v>
      </c>
      <c r="R132" s="288">
        <f t="shared" si="10"/>
        <v>20.57268131101813</v>
      </c>
      <c r="S132" s="225">
        <v>118510.39999999999</v>
      </c>
      <c r="T132" s="225">
        <v>118004.9</v>
      </c>
      <c r="U132" s="225">
        <v>118004.9</v>
      </c>
      <c r="V132" s="225">
        <v>118004.9</v>
      </c>
      <c r="W132" s="225">
        <v>118004.9</v>
      </c>
      <c r="X132" s="225">
        <v>118004.9</v>
      </c>
      <c r="Y132" s="225">
        <v>118004.9</v>
      </c>
      <c r="Z132" s="372"/>
      <c r="AA132" s="478"/>
      <c r="AB132" s="478"/>
      <c r="AC132" s="478"/>
      <c r="AD132" s="478"/>
      <c r="AE132" s="478"/>
    </row>
    <row r="133" spans="1:31" ht="81" customHeight="1" x14ac:dyDescent="0.3">
      <c r="A133" s="283" t="s">
        <v>414</v>
      </c>
      <c r="B133" s="349" t="s">
        <v>228</v>
      </c>
      <c r="C133" s="349"/>
      <c r="D133" s="161" t="s">
        <v>222</v>
      </c>
      <c r="E133" s="284">
        <v>13600</v>
      </c>
      <c r="F133" s="284">
        <v>13600</v>
      </c>
      <c r="G133" s="284">
        <v>13600</v>
      </c>
      <c r="H133" s="284">
        <v>13600</v>
      </c>
      <c r="I133" s="284">
        <v>13600</v>
      </c>
      <c r="J133" s="284">
        <v>13600</v>
      </c>
      <c r="K133" s="284">
        <v>13600</v>
      </c>
      <c r="L133" s="288">
        <f t="shared" si="2"/>
        <v>5.8278088235294128</v>
      </c>
      <c r="M133" s="288">
        <f t="shared" ref="M133:R134" si="11">T133/F133</f>
        <v>8.175632352941177</v>
      </c>
      <c r="N133" s="288">
        <f>U133/G133</f>
        <v>8.175632352941177</v>
      </c>
      <c r="O133" s="288">
        <f t="shared" si="11"/>
        <v>8.175632352941177</v>
      </c>
      <c r="P133" s="288">
        <f t="shared" si="11"/>
        <v>8.175632352941177</v>
      </c>
      <c r="Q133" s="288">
        <f t="shared" si="11"/>
        <v>8.175632352941177</v>
      </c>
      <c r="R133" s="288">
        <f t="shared" si="11"/>
        <v>8.175632352941177</v>
      </c>
      <c r="S133" s="225">
        <v>79258.200000000012</v>
      </c>
      <c r="T133" s="225">
        <v>111188.6</v>
      </c>
      <c r="U133" s="225">
        <v>111188.6</v>
      </c>
      <c r="V133" s="225">
        <v>111188.6</v>
      </c>
      <c r="W133" s="225">
        <v>111188.6</v>
      </c>
      <c r="X133" s="225">
        <v>111188.6</v>
      </c>
      <c r="Y133" s="225">
        <v>111188.6</v>
      </c>
      <c r="Z133" s="220"/>
      <c r="AA133" s="220"/>
      <c r="AB133" s="220"/>
      <c r="AC133" s="220"/>
      <c r="AD133" s="220"/>
      <c r="AE133" s="220"/>
    </row>
    <row r="134" spans="1:31" ht="197.25" customHeight="1" x14ac:dyDescent="0.3">
      <c r="A134" s="283" t="s">
        <v>465</v>
      </c>
      <c r="B134" s="349" t="s">
        <v>468</v>
      </c>
      <c r="C134" s="349"/>
      <c r="D134" s="161" t="s">
        <v>222</v>
      </c>
      <c r="E134" s="161">
        <v>600</v>
      </c>
      <c r="F134" s="161">
        <v>600</v>
      </c>
      <c r="G134" s="161">
        <v>600</v>
      </c>
      <c r="H134" s="161">
        <v>600</v>
      </c>
      <c r="I134" s="161">
        <v>600</v>
      </c>
      <c r="J134" s="161">
        <v>600</v>
      </c>
      <c r="K134" s="161">
        <v>600</v>
      </c>
      <c r="L134" s="288">
        <f>S134/E134</f>
        <v>55.614333333333327</v>
      </c>
      <c r="M134" s="288">
        <f t="shared" si="11"/>
        <v>55.614333333333327</v>
      </c>
      <c r="N134" s="288">
        <f t="shared" ref="N134" si="12">U134/G134</f>
        <v>55.614333333333327</v>
      </c>
      <c r="O134" s="288">
        <f t="shared" si="11"/>
        <v>55.614333333333327</v>
      </c>
      <c r="P134" s="288">
        <f t="shared" si="11"/>
        <v>55.614333333333327</v>
      </c>
      <c r="Q134" s="288">
        <f t="shared" si="11"/>
        <v>55.614333333333327</v>
      </c>
      <c r="R134" s="288">
        <f t="shared" si="11"/>
        <v>55.614333333333327</v>
      </c>
      <c r="S134" s="225">
        <v>33368.6</v>
      </c>
      <c r="T134" s="225">
        <v>33368.6</v>
      </c>
      <c r="U134" s="225">
        <v>33368.6</v>
      </c>
      <c r="V134" s="225">
        <v>33368.6</v>
      </c>
      <c r="W134" s="225">
        <v>33368.6</v>
      </c>
      <c r="X134" s="225">
        <v>33368.6</v>
      </c>
      <c r="Y134" s="225">
        <v>33368.6</v>
      </c>
      <c r="Z134" s="220"/>
      <c r="AA134" s="220"/>
      <c r="AB134" s="220"/>
      <c r="AC134" s="220"/>
      <c r="AD134" s="220"/>
      <c r="AE134" s="220"/>
    </row>
    <row r="135" spans="1:31" ht="126" customHeight="1" x14ac:dyDescent="0.3">
      <c r="A135" s="283" t="s">
        <v>470</v>
      </c>
      <c r="B135" s="349" t="s">
        <v>474</v>
      </c>
      <c r="C135" s="349"/>
      <c r="D135" s="161" t="s">
        <v>222</v>
      </c>
      <c r="E135" s="161">
        <v>28034</v>
      </c>
      <c r="F135" s="161">
        <v>28034</v>
      </c>
      <c r="G135" s="161">
        <v>28034</v>
      </c>
      <c r="H135" s="161">
        <v>28034</v>
      </c>
      <c r="I135" s="161">
        <v>28034</v>
      </c>
      <c r="J135" s="161">
        <v>28034</v>
      </c>
      <c r="K135" s="161">
        <v>28034</v>
      </c>
      <c r="L135" s="288">
        <f>S135/E135</f>
        <v>12.826945851466078</v>
      </c>
      <c r="M135" s="288">
        <f t="shared" ref="M135:R135" si="13">T135/F135</f>
        <v>13.263148319897267</v>
      </c>
      <c r="N135" s="288">
        <f t="shared" si="13"/>
        <v>13.263148319897267</v>
      </c>
      <c r="O135" s="288">
        <f t="shared" si="13"/>
        <v>13.263148319897267</v>
      </c>
      <c r="P135" s="288">
        <f t="shared" si="13"/>
        <v>13.263148319897267</v>
      </c>
      <c r="Q135" s="288">
        <f t="shared" si="13"/>
        <v>13.263148319897267</v>
      </c>
      <c r="R135" s="288">
        <f t="shared" si="13"/>
        <v>13.263148319897267</v>
      </c>
      <c r="S135" s="225">
        <v>359590.60000000003</v>
      </c>
      <c r="T135" s="225">
        <v>371819.1</v>
      </c>
      <c r="U135" s="225">
        <v>371819.1</v>
      </c>
      <c r="V135" s="225">
        <v>371819.1</v>
      </c>
      <c r="W135" s="225">
        <v>371819.1</v>
      </c>
      <c r="X135" s="225">
        <v>371819.1</v>
      </c>
      <c r="Y135" s="225">
        <v>371819.1</v>
      </c>
      <c r="Z135" s="213"/>
      <c r="AA135" s="220"/>
      <c r="AB135" s="220"/>
      <c r="AC135" s="220"/>
      <c r="AD135" s="220"/>
      <c r="AE135" s="220"/>
    </row>
    <row r="136" spans="1:31" ht="248.25" customHeight="1" x14ac:dyDescent="0.3">
      <c r="A136" s="283" t="s">
        <v>471</v>
      </c>
      <c r="B136" s="349" t="s">
        <v>473</v>
      </c>
      <c r="C136" s="349"/>
      <c r="D136" s="161" t="s">
        <v>222</v>
      </c>
      <c r="E136" s="161">
        <v>30</v>
      </c>
      <c r="F136" s="161">
        <v>30</v>
      </c>
      <c r="G136" s="161">
        <v>30</v>
      </c>
      <c r="H136" s="161">
        <v>30</v>
      </c>
      <c r="I136" s="161">
        <v>30</v>
      </c>
      <c r="J136" s="161">
        <v>30</v>
      </c>
      <c r="K136" s="161">
        <v>30</v>
      </c>
      <c r="L136" s="288">
        <f>S136/E136</f>
        <v>26.95</v>
      </c>
      <c r="M136" s="288">
        <f t="shared" ref="M136" si="14">T136/F136</f>
        <v>26.95</v>
      </c>
      <c r="N136" s="288">
        <f t="shared" ref="N136" si="15">U136/G136</f>
        <v>26.95</v>
      </c>
      <c r="O136" s="288">
        <f t="shared" ref="O136" si="16">V136/H136</f>
        <v>26.95</v>
      </c>
      <c r="P136" s="288">
        <f t="shared" ref="P136" si="17">W136/I136</f>
        <v>26.95</v>
      </c>
      <c r="Q136" s="288">
        <f t="shared" ref="Q136" si="18">X136/J136</f>
        <v>26.95</v>
      </c>
      <c r="R136" s="288">
        <f t="shared" ref="R136" si="19">Y136/K136</f>
        <v>26.95</v>
      </c>
      <c r="S136" s="225">
        <v>808.5</v>
      </c>
      <c r="T136" s="225">
        <v>808.5</v>
      </c>
      <c r="U136" s="225">
        <v>808.5</v>
      </c>
      <c r="V136" s="225">
        <v>808.5</v>
      </c>
      <c r="W136" s="225">
        <v>808.5</v>
      </c>
      <c r="X136" s="225">
        <v>808.5</v>
      </c>
      <c r="Y136" s="225">
        <v>808.5</v>
      </c>
      <c r="Z136" s="213"/>
      <c r="AA136" s="220"/>
      <c r="AB136" s="220"/>
      <c r="AC136" s="220"/>
      <c r="AD136" s="220"/>
      <c r="AE136" s="220"/>
    </row>
    <row r="137" spans="1:31" ht="150" customHeight="1" x14ac:dyDescent="0.3">
      <c r="A137" s="283" t="s">
        <v>472</v>
      </c>
      <c r="B137" s="349" t="s">
        <v>475</v>
      </c>
      <c r="C137" s="349"/>
      <c r="D137" s="161" t="s">
        <v>166</v>
      </c>
      <c r="E137" s="161">
        <f>'Пр.1 к пп2'!G28</f>
        <v>5</v>
      </c>
      <c r="F137" s="161">
        <f>'Пр.1 к пп2'!I28</f>
        <v>11</v>
      </c>
      <c r="G137" s="161">
        <f>'Пр.1 к пп2'!K28</f>
        <v>0</v>
      </c>
      <c r="H137" s="161">
        <f>'Пр.1 к пп2'!M28</f>
        <v>0</v>
      </c>
      <c r="I137" s="161">
        <f>'Пр.1 к пп2'!O28</f>
        <v>0</v>
      </c>
      <c r="J137" s="161">
        <f>'Пр.1 к пп2'!Q28</f>
        <v>0</v>
      </c>
      <c r="K137" s="161">
        <f>'Пр.1 к пп2'!S28</f>
        <v>0</v>
      </c>
      <c r="L137" s="288">
        <f>S137/E137</f>
        <v>21494.260000000002</v>
      </c>
      <c r="M137" s="288">
        <f>T137/F137</f>
        <v>9770.1181818181813</v>
      </c>
      <c r="N137" s="288"/>
      <c r="O137" s="288"/>
      <c r="P137" s="288"/>
      <c r="Q137" s="288"/>
      <c r="R137" s="288"/>
      <c r="S137" s="225">
        <v>107471.3</v>
      </c>
      <c r="T137" s="225">
        <v>107471.3</v>
      </c>
      <c r="U137" s="225">
        <v>0</v>
      </c>
      <c r="V137" s="225">
        <v>0</v>
      </c>
      <c r="W137" s="225">
        <v>0</v>
      </c>
      <c r="X137" s="225">
        <v>0</v>
      </c>
      <c r="Y137" s="225">
        <v>0</v>
      </c>
      <c r="Z137" s="213"/>
      <c r="AA137" s="220"/>
      <c r="AB137" s="220"/>
      <c r="AC137" s="220"/>
      <c r="AD137" s="220"/>
      <c r="AE137" s="220"/>
    </row>
    <row r="138" spans="1:31" s="157" customFormat="1" ht="70.5" customHeight="1" x14ac:dyDescent="0.3">
      <c r="A138" s="290" t="s">
        <v>797</v>
      </c>
      <c r="B138" s="329" t="s">
        <v>798</v>
      </c>
      <c r="C138" s="343"/>
      <c r="D138" s="161" t="s">
        <v>166</v>
      </c>
      <c r="E138" s="161">
        <v>63</v>
      </c>
      <c r="F138" s="161">
        <v>63</v>
      </c>
      <c r="G138" s="161">
        <v>63</v>
      </c>
      <c r="H138" s="161">
        <v>63</v>
      </c>
      <c r="I138" s="161">
        <v>63</v>
      </c>
      <c r="J138" s="161">
        <v>63</v>
      </c>
      <c r="K138" s="161">
        <v>63</v>
      </c>
      <c r="L138" s="288">
        <f>S138/E138</f>
        <v>2108.3428571428572</v>
      </c>
      <c r="M138" s="288">
        <f t="shared" ref="M138:R138" si="20">T138/F138</f>
        <v>2108.3428571428572</v>
      </c>
      <c r="N138" s="288">
        <f t="shared" si="20"/>
        <v>2108.3428571428572</v>
      </c>
      <c r="O138" s="288">
        <f t="shared" si="20"/>
        <v>2108.3428571428572</v>
      </c>
      <c r="P138" s="288">
        <f t="shared" si="20"/>
        <v>2108.3428571428572</v>
      </c>
      <c r="Q138" s="288">
        <f t="shared" si="20"/>
        <v>2108.3428571428572</v>
      </c>
      <c r="R138" s="288">
        <f t="shared" si="20"/>
        <v>2108.3428571428572</v>
      </c>
      <c r="S138" s="225">
        <f>'Пр.2 к пп2'!O63</f>
        <v>132825.60000000001</v>
      </c>
      <c r="T138" s="225">
        <f>'Пр.2 к пп2'!O64</f>
        <v>132825.60000000001</v>
      </c>
      <c r="U138" s="225">
        <f>'Пр.2 к пп2'!O65</f>
        <v>132825.60000000001</v>
      </c>
      <c r="V138" s="225">
        <f>'Пр.2 к пп2'!O66</f>
        <v>132825.60000000001</v>
      </c>
      <c r="W138" s="225">
        <f>'Пр.2 к пп2'!O67</f>
        <v>132825.60000000001</v>
      </c>
      <c r="X138" s="225">
        <f>'Пр.2 к пп2'!O68</f>
        <v>132825.60000000001</v>
      </c>
      <c r="Y138" s="225">
        <f>'Пр.2 к пп2'!O69</f>
        <v>132825.60000000001</v>
      </c>
      <c r="Z138" s="220"/>
      <c r="AA138" s="220"/>
      <c r="AB138" s="220"/>
      <c r="AC138" s="220"/>
      <c r="AD138" s="220"/>
      <c r="AE138" s="220"/>
    </row>
    <row r="139" spans="1:31" ht="15.6" x14ac:dyDescent="0.3">
      <c r="A139" s="283" t="s">
        <v>115</v>
      </c>
      <c r="B139" s="300" t="s">
        <v>593</v>
      </c>
      <c r="C139" s="497"/>
      <c r="D139" s="497"/>
      <c r="E139" s="497"/>
      <c r="F139" s="497"/>
      <c r="G139" s="497"/>
      <c r="H139" s="497"/>
      <c r="I139" s="497"/>
      <c r="J139" s="497"/>
      <c r="K139" s="497"/>
      <c r="L139" s="497"/>
      <c r="M139" s="497"/>
      <c r="N139" s="497"/>
      <c r="O139" s="497"/>
      <c r="P139" s="497"/>
      <c r="Q139" s="497"/>
      <c r="R139" s="497"/>
      <c r="S139" s="497"/>
      <c r="T139" s="497"/>
      <c r="U139" s="497"/>
      <c r="V139" s="497"/>
      <c r="W139" s="497"/>
      <c r="X139" s="497"/>
      <c r="Y139" s="498"/>
      <c r="Z139" s="220"/>
      <c r="AA139" s="220"/>
      <c r="AB139" s="220"/>
      <c r="AC139" s="220"/>
      <c r="AD139" s="220"/>
      <c r="AE139" s="220"/>
    </row>
    <row r="140" spans="1:31" ht="112.5" customHeight="1" x14ac:dyDescent="0.3">
      <c r="A140" s="283" t="s">
        <v>175</v>
      </c>
      <c r="B140" s="349" t="s">
        <v>523</v>
      </c>
      <c r="C140" s="349"/>
      <c r="D140" s="161" t="s">
        <v>166</v>
      </c>
      <c r="E140" s="284">
        <f>'Пр.1 к пп2'!G31</f>
        <v>62</v>
      </c>
      <c r="F140" s="284">
        <f>'Пр.1 к пп2'!I31</f>
        <v>63</v>
      </c>
      <c r="G140" s="284">
        <f>'Пр.1 к пп2'!K31</f>
        <v>64</v>
      </c>
      <c r="H140" s="284">
        <f>'Пр.1 к пп2'!M31</f>
        <v>64</v>
      </c>
      <c r="I140" s="284">
        <f>'Пр.1 к пп2'!O31</f>
        <v>64</v>
      </c>
      <c r="J140" s="284">
        <f>'Пр.1 к пп2'!Q31</f>
        <v>64</v>
      </c>
      <c r="K140" s="284">
        <f>'Пр.1 к пп2'!S31</f>
        <v>64</v>
      </c>
      <c r="L140" s="288">
        <f>S140/E140</f>
        <v>209.29838709677421</v>
      </c>
      <c r="M140" s="288">
        <f t="shared" ref="M140:N140" si="21">T140/F140</f>
        <v>205.97619047619048</v>
      </c>
      <c r="N140" s="288">
        <f t="shared" si="21"/>
        <v>202.7578125</v>
      </c>
      <c r="O140" s="288"/>
      <c r="P140" s="288"/>
      <c r="Q140" s="288"/>
      <c r="R140" s="288"/>
      <c r="S140" s="225">
        <f>'Пр.2 к пп2'!G80</f>
        <v>12976.5</v>
      </c>
      <c r="T140" s="225">
        <f>'Пр.2 к пп2'!G81</f>
        <v>12976.5</v>
      </c>
      <c r="U140" s="225">
        <f>'Пр.2 к пп2'!G82</f>
        <v>12976.5</v>
      </c>
      <c r="V140" s="225">
        <v>0</v>
      </c>
      <c r="W140" s="225">
        <v>0</v>
      </c>
      <c r="X140" s="225">
        <v>0</v>
      </c>
      <c r="Y140" s="225">
        <v>0</v>
      </c>
      <c r="Z140" s="220"/>
      <c r="AA140" s="220"/>
      <c r="AB140" s="220"/>
      <c r="AC140" s="220"/>
      <c r="AD140" s="220"/>
      <c r="AE140" s="220"/>
    </row>
    <row r="141" spans="1:31" ht="55.5" customHeight="1" x14ac:dyDescent="0.3">
      <c r="A141" s="283" t="s">
        <v>118</v>
      </c>
      <c r="B141" s="300" t="s">
        <v>597</v>
      </c>
      <c r="C141" s="493"/>
      <c r="D141" s="493"/>
      <c r="E141" s="493"/>
      <c r="F141" s="493"/>
      <c r="G141" s="493"/>
      <c r="H141" s="493"/>
      <c r="I141" s="493"/>
      <c r="J141" s="493"/>
      <c r="K141" s="493"/>
      <c r="L141" s="493"/>
      <c r="M141" s="493"/>
      <c r="N141" s="493"/>
      <c r="O141" s="493"/>
      <c r="P141" s="493"/>
      <c r="Q141" s="493"/>
      <c r="R141" s="493"/>
      <c r="S141" s="493"/>
      <c r="T141" s="493"/>
      <c r="U141" s="493"/>
      <c r="V141" s="493"/>
      <c r="W141" s="493"/>
      <c r="X141" s="493"/>
      <c r="Y141" s="494"/>
      <c r="Z141" s="220"/>
      <c r="AA141" s="220"/>
      <c r="AB141" s="220"/>
      <c r="AC141" s="220"/>
      <c r="AD141" s="220"/>
      <c r="AE141" s="220"/>
    </row>
    <row r="142" spans="1:31" ht="237.75" customHeight="1" x14ac:dyDescent="0.3">
      <c r="A142" s="283" t="s">
        <v>229</v>
      </c>
      <c r="B142" s="358" t="s">
        <v>469</v>
      </c>
      <c r="C142" s="359"/>
      <c r="D142" s="161" t="s">
        <v>230</v>
      </c>
      <c r="E142" s="284">
        <f>'Пр.1 к пп2'!G32</f>
        <v>2200</v>
      </c>
      <c r="F142" s="284">
        <f>'Пр.1 к пп2'!I32</f>
        <v>1100</v>
      </c>
      <c r="G142" s="284">
        <f>'Пр.1 к пп2'!K32</f>
        <v>400</v>
      </c>
      <c r="H142" s="284">
        <f>'Пр.1 к пп2'!M32</f>
        <v>600</v>
      </c>
      <c r="I142" s="284">
        <f>'Пр.1 к пп2'!O32</f>
        <v>0</v>
      </c>
      <c r="J142" s="284">
        <f>'Пр.1 к пп2'!Q32</f>
        <v>0</v>
      </c>
      <c r="K142" s="284">
        <f>'Пр.1 к пп2'!S32</f>
        <v>0</v>
      </c>
      <c r="L142" s="288">
        <f>S142/E142</f>
        <v>51.136363636363633</v>
      </c>
      <c r="M142" s="288">
        <f t="shared" ref="M142:O142" si="22">T142/F142</f>
        <v>136.36363636363637</v>
      </c>
      <c r="N142" s="288">
        <f t="shared" si="22"/>
        <v>187.5</v>
      </c>
      <c r="O142" s="288">
        <f t="shared" si="22"/>
        <v>125</v>
      </c>
      <c r="P142" s="291"/>
      <c r="Q142" s="291"/>
      <c r="R142" s="292"/>
      <c r="S142" s="225">
        <v>112500</v>
      </c>
      <c r="T142" s="225">
        <v>150000</v>
      </c>
      <c r="U142" s="225">
        <v>75000</v>
      </c>
      <c r="V142" s="225">
        <v>75000</v>
      </c>
      <c r="W142" s="225">
        <v>0</v>
      </c>
      <c r="X142" s="225">
        <v>0</v>
      </c>
      <c r="Y142" s="225">
        <v>0</v>
      </c>
      <c r="Z142" s="220"/>
      <c r="AA142" s="220"/>
      <c r="AB142" s="220"/>
      <c r="AC142" s="220"/>
      <c r="AD142" s="220"/>
      <c r="AE142" s="220"/>
    </row>
    <row r="143" spans="1:31" ht="39" customHeight="1" x14ac:dyDescent="0.3">
      <c r="A143" s="283" t="s">
        <v>122</v>
      </c>
      <c r="B143" s="300" t="s">
        <v>594</v>
      </c>
      <c r="C143" s="493"/>
      <c r="D143" s="493"/>
      <c r="E143" s="493"/>
      <c r="F143" s="493"/>
      <c r="G143" s="493"/>
      <c r="H143" s="493"/>
      <c r="I143" s="493"/>
      <c r="J143" s="493"/>
      <c r="K143" s="493"/>
      <c r="L143" s="493"/>
      <c r="M143" s="493"/>
      <c r="N143" s="493"/>
      <c r="O143" s="493"/>
      <c r="P143" s="493"/>
      <c r="Q143" s="493"/>
      <c r="R143" s="493"/>
      <c r="S143" s="493"/>
      <c r="T143" s="493"/>
      <c r="U143" s="493"/>
      <c r="V143" s="493"/>
      <c r="W143" s="493"/>
      <c r="X143" s="493"/>
      <c r="Y143" s="494"/>
      <c r="Z143" s="220"/>
      <c r="AA143" s="220"/>
      <c r="AB143" s="220"/>
      <c r="AC143" s="220"/>
      <c r="AD143" s="220"/>
      <c r="AE143" s="220"/>
    </row>
    <row r="144" spans="1:31" ht="118.5" customHeight="1" x14ac:dyDescent="0.3">
      <c r="A144" s="283" t="s">
        <v>231</v>
      </c>
      <c r="B144" s="358" t="s">
        <v>522</v>
      </c>
      <c r="C144" s="359"/>
      <c r="D144" s="161" t="s">
        <v>166</v>
      </c>
      <c r="E144" s="284">
        <f>'Пр.1 к пп2'!G35</f>
        <v>1</v>
      </c>
      <c r="F144" s="284">
        <f>'Пр.1 к пп2'!I35</f>
        <v>0</v>
      </c>
      <c r="G144" s="284">
        <f>'Пр.1 к пп2'!K35</f>
        <v>0</v>
      </c>
      <c r="H144" s="284">
        <f>'Пр.1 к пп2'!M35</f>
        <v>0</v>
      </c>
      <c r="I144" s="284">
        <f>'Пр.1 к пп2'!O35</f>
        <v>0</v>
      </c>
      <c r="J144" s="161">
        <f>'Пр.1 к пп2'!Q35</f>
        <v>0</v>
      </c>
      <c r="K144" s="161">
        <f>'Пр.1 к пп2'!S35</f>
        <v>0</v>
      </c>
      <c r="L144" s="161">
        <f>S144/E144</f>
        <v>7446.3</v>
      </c>
      <c r="M144" s="161"/>
      <c r="N144" s="161"/>
      <c r="O144" s="161"/>
      <c r="P144" s="291"/>
      <c r="Q144" s="291"/>
      <c r="R144" s="292"/>
      <c r="S144" s="225">
        <v>7446.3</v>
      </c>
      <c r="T144" s="225">
        <v>0</v>
      </c>
      <c r="U144" s="225">
        <v>0</v>
      </c>
      <c r="V144" s="225">
        <v>0</v>
      </c>
      <c r="W144" s="225">
        <v>0</v>
      </c>
      <c r="X144" s="225">
        <v>0</v>
      </c>
      <c r="Y144" s="225">
        <v>0</v>
      </c>
      <c r="Z144" s="220"/>
      <c r="AA144" s="220"/>
      <c r="AB144" s="220"/>
      <c r="AC144" s="220"/>
      <c r="AD144" s="220"/>
      <c r="AE144" s="220"/>
    </row>
    <row r="145" spans="1:31" ht="116.25" customHeight="1" x14ac:dyDescent="0.3">
      <c r="A145" s="283" t="s">
        <v>398</v>
      </c>
      <c r="B145" s="358" t="s">
        <v>397</v>
      </c>
      <c r="C145" s="359"/>
      <c r="D145" s="161" t="s">
        <v>166</v>
      </c>
      <c r="E145" s="284">
        <f>'Пр.1 к пп2'!G36</f>
        <v>1</v>
      </c>
      <c r="F145" s="284">
        <f>'Пр.1 к пп2'!I36</f>
        <v>0</v>
      </c>
      <c r="G145" s="284">
        <f>'Пр.1 к пп2'!K36</f>
        <v>0</v>
      </c>
      <c r="H145" s="284">
        <f>'Пр.1 к пп2'!M36</f>
        <v>0</v>
      </c>
      <c r="I145" s="284">
        <f>'Пр.1 к пп2'!O36</f>
        <v>0</v>
      </c>
      <c r="J145" s="161">
        <f>'Пр.1 к пп2'!Q36</f>
        <v>0</v>
      </c>
      <c r="K145" s="161">
        <f>'Пр.1 к пп2'!S36</f>
        <v>0</v>
      </c>
      <c r="L145" s="161">
        <f>S145/E145</f>
        <v>21120.3</v>
      </c>
      <c r="M145" s="161"/>
      <c r="N145" s="161"/>
      <c r="O145" s="161"/>
      <c r="P145" s="291"/>
      <c r="Q145" s="291"/>
      <c r="R145" s="292"/>
      <c r="S145" s="225">
        <v>21120.3</v>
      </c>
      <c r="T145" s="225">
        <v>0</v>
      </c>
      <c r="U145" s="225">
        <v>0</v>
      </c>
      <c r="V145" s="225">
        <v>0</v>
      </c>
      <c r="W145" s="225">
        <v>0</v>
      </c>
      <c r="X145" s="225">
        <v>0</v>
      </c>
      <c r="Y145" s="225">
        <v>0</v>
      </c>
      <c r="Z145" s="220"/>
      <c r="AA145" s="220"/>
      <c r="AB145" s="220"/>
      <c r="AC145" s="220"/>
      <c r="AD145" s="220"/>
      <c r="AE145" s="220"/>
    </row>
    <row r="146" spans="1:31" ht="15.6" x14ac:dyDescent="0.3">
      <c r="A146" s="283" t="s">
        <v>125</v>
      </c>
      <c r="B146" s="300" t="s">
        <v>595</v>
      </c>
      <c r="C146" s="493"/>
      <c r="D146" s="493"/>
      <c r="E146" s="493"/>
      <c r="F146" s="493"/>
      <c r="G146" s="493"/>
      <c r="H146" s="493"/>
      <c r="I146" s="493"/>
      <c r="J146" s="493"/>
      <c r="K146" s="493"/>
      <c r="L146" s="493"/>
      <c r="M146" s="493"/>
      <c r="N146" s="493"/>
      <c r="O146" s="493"/>
      <c r="P146" s="493"/>
      <c r="Q146" s="493"/>
      <c r="R146" s="493"/>
      <c r="S146" s="493"/>
      <c r="T146" s="493"/>
      <c r="U146" s="493"/>
      <c r="V146" s="493"/>
      <c r="W146" s="493"/>
      <c r="X146" s="493"/>
      <c r="Y146" s="494"/>
      <c r="Z146" s="215"/>
      <c r="AA146" s="215"/>
      <c r="AB146" s="215"/>
      <c r="AC146" s="215"/>
      <c r="AD146" s="215"/>
      <c r="AE146" s="215"/>
    </row>
    <row r="147" spans="1:31" ht="116.25" customHeight="1" x14ac:dyDescent="0.3">
      <c r="A147" s="283" t="s">
        <v>232</v>
      </c>
      <c r="B147" s="358" t="s">
        <v>404</v>
      </c>
      <c r="C147" s="359"/>
      <c r="D147" s="161" t="s">
        <v>233</v>
      </c>
      <c r="E147" s="293">
        <f>'Пр.1 к пп2'!G38</f>
        <v>52.75</v>
      </c>
      <c r="F147" s="293">
        <f>'Пр.1 к пп2'!I38</f>
        <v>52.75</v>
      </c>
      <c r="G147" s="293">
        <f>'Пр.1 к пп2'!K38</f>
        <v>0</v>
      </c>
      <c r="H147" s="293">
        <f>'Пр.1 к пп2'!M38</f>
        <v>0</v>
      </c>
      <c r="I147" s="285">
        <f>'Пр.1 к пп2'!O38</f>
        <v>0</v>
      </c>
      <c r="J147" s="285">
        <f>'Пр.1 к пп2'!Q38</f>
        <v>0</v>
      </c>
      <c r="K147" s="293">
        <f>'Пр.1 к пп2'!S38</f>
        <v>0</v>
      </c>
      <c r="L147" s="294">
        <f>S147/E147</f>
        <v>589.00473933649289</v>
      </c>
      <c r="M147" s="294">
        <f>T147/F147</f>
        <v>589.00473933649289</v>
      </c>
      <c r="N147" s="161"/>
      <c r="O147" s="161"/>
      <c r="P147" s="291"/>
      <c r="Q147" s="291"/>
      <c r="R147" s="292"/>
      <c r="S147" s="225">
        <v>31070</v>
      </c>
      <c r="T147" s="225">
        <v>31070</v>
      </c>
      <c r="U147" s="225">
        <v>0</v>
      </c>
      <c r="V147" s="225">
        <v>0</v>
      </c>
      <c r="W147" s="225">
        <v>0</v>
      </c>
      <c r="X147" s="225">
        <v>0</v>
      </c>
      <c r="Y147" s="225">
        <v>0</v>
      </c>
      <c r="Z147" s="215"/>
      <c r="AA147" s="215"/>
      <c r="AB147" s="215"/>
      <c r="AC147" s="215"/>
      <c r="AD147" s="215"/>
      <c r="AE147" s="215"/>
    </row>
    <row r="148" spans="1:31" ht="69.75" customHeight="1" x14ac:dyDescent="0.3">
      <c r="A148" s="495" t="s">
        <v>525</v>
      </c>
      <c r="B148" s="495"/>
      <c r="C148" s="495"/>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239"/>
    </row>
    <row r="149" spans="1:31" ht="324.75" customHeight="1" x14ac:dyDescent="0.3">
      <c r="A149" s="495" t="s">
        <v>643</v>
      </c>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295"/>
    </row>
    <row r="150" spans="1:31" ht="15.75" customHeight="1" x14ac:dyDescent="0.3">
      <c r="A150" s="478" t="s">
        <v>176</v>
      </c>
      <c r="B150" s="478"/>
      <c r="C150" s="478"/>
      <c r="D150" s="478"/>
      <c r="E150" s="478"/>
      <c r="F150" s="478"/>
      <c r="G150" s="478"/>
      <c r="H150" s="478"/>
      <c r="I150" s="478"/>
      <c r="J150" s="478"/>
      <c r="K150" s="478"/>
      <c r="L150" s="478"/>
      <c r="M150" s="478"/>
      <c r="N150" s="478"/>
      <c r="O150" s="478"/>
      <c r="P150" s="478"/>
      <c r="Q150" s="478"/>
      <c r="R150" s="478"/>
      <c r="S150" s="478"/>
      <c r="T150" s="478"/>
      <c r="U150" s="478"/>
      <c r="V150" s="478"/>
      <c r="W150" s="478"/>
      <c r="X150" s="478"/>
      <c r="Y150" s="478"/>
      <c r="Z150" s="478"/>
      <c r="AA150" s="478"/>
      <c r="AB150" s="478"/>
      <c r="AC150" s="478"/>
      <c r="AD150" s="478"/>
      <c r="AE150" s="220"/>
    </row>
    <row r="151" spans="1:31" ht="240" customHeight="1" x14ac:dyDescent="0.3">
      <c r="A151" s="495" t="s">
        <v>821</v>
      </c>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239"/>
    </row>
  </sheetData>
  <mergeCells count="611">
    <mergeCell ref="A111:AD111"/>
    <mergeCell ref="B141:Y141"/>
    <mergeCell ref="B142:C142"/>
    <mergeCell ref="B143:Y143"/>
    <mergeCell ref="B145:C145"/>
    <mergeCell ref="A118:AE118"/>
    <mergeCell ref="A119:A120"/>
    <mergeCell ref="B119:C120"/>
    <mergeCell ref="D119:K119"/>
    <mergeCell ref="L119:R119"/>
    <mergeCell ref="S119:Y119"/>
    <mergeCell ref="A112:AD112"/>
    <mergeCell ref="A113:AD113"/>
    <mergeCell ref="A114:AD115"/>
    <mergeCell ref="A116:AD116"/>
    <mergeCell ref="B135:C135"/>
    <mergeCell ref="B136:C136"/>
    <mergeCell ref="B123:C123"/>
    <mergeCell ref="A122:A123"/>
    <mergeCell ref="B138:C138"/>
    <mergeCell ref="B146:Y146"/>
    <mergeCell ref="B147:C147"/>
    <mergeCell ref="B144:C144"/>
    <mergeCell ref="A151:AD151"/>
    <mergeCell ref="A149:AD149"/>
    <mergeCell ref="A150:AD150"/>
    <mergeCell ref="A148:AD148"/>
    <mergeCell ref="B140:C140"/>
    <mergeCell ref="B121:Y121"/>
    <mergeCell ref="B122:C122"/>
    <mergeCell ref="B124:C124"/>
    <mergeCell ref="B125:C125"/>
    <mergeCell ref="B126:Y126"/>
    <mergeCell ref="B127:C127"/>
    <mergeCell ref="B129:C129"/>
    <mergeCell ref="B130:C130"/>
    <mergeCell ref="B132:C132"/>
    <mergeCell ref="B133:C133"/>
    <mergeCell ref="B134:C134"/>
    <mergeCell ref="B139:Y139"/>
    <mergeCell ref="B128:C128"/>
    <mergeCell ref="B131:C131"/>
    <mergeCell ref="B137:C137"/>
    <mergeCell ref="Z132:AE132"/>
    <mergeCell ref="B73:J73"/>
    <mergeCell ref="K73:N73"/>
    <mergeCell ref="O73:R73"/>
    <mergeCell ref="S73:V73"/>
    <mergeCell ref="W73:Z73"/>
    <mergeCell ref="AA73:AD73"/>
    <mergeCell ref="B74:J74"/>
    <mergeCell ref="K74:N74"/>
    <mergeCell ref="O74:R74"/>
    <mergeCell ref="S74:V74"/>
    <mergeCell ref="W74:Z74"/>
    <mergeCell ref="AA74:AD74"/>
    <mergeCell ref="A75:AD75"/>
    <mergeCell ref="A76:AD76"/>
    <mergeCell ref="B80:Z80"/>
    <mergeCell ref="X81:Z81"/>
    <mergeCell ref="A77:AD77"/>
    <mergeCell ref="A78:AD78"/>
    <mergeCell ref="A79:AD79"/>
    <mergeCell ref="B81:B82"/>
    <mergeCell ref="C81:E81"/>
    <mergeCell ref="F81:H81"/>
    <mergeCell ref="I81:K81"/>
    <mergeCell ref="L81:N81"/>
    <mergeCell ref="O81:Q81"/>
    <mergeCell ref="R81:T81"/>
    <mergeCell ref="U81:W81"/>
    <mergeCell ref="B72:J72"/>
    <mergeCell ref="K72:N72"/>
    <mergeCell ref="O72:R72"/>
    <mergeCell ref="S72:V72"/>
    <mergeCell ref="W72:Z72"/>
    <mergeCell ref="AA72:AD72"/>
    <mergeCell ref="B71:J71"/>
    <mergeCell ref="K71:N71"/>
    <mergeCell ref="O71:R71"/>
    <mergeCell ref="S71:V71"/>
    <mergeCell ref="W71:Z71"/>
    <mergeCell ref="AA71:AD71"/>
    <mergeCell ref="B70:J70"/>
    <mergeCell ref="K70:N70"/>
    <mergeCell ref="O70:R70"/>
    <mergeCell ref="S70:V70"/>
    <mergeCell ref="W70:Z70"/>
    <mergeCell ref="AA70:AD70"/>
    <mergeCell ref="B69:J69"/>
    <mergeCell ref="K69:N69"/>
    <mergeCell ref="O69:R69"/>
    <mergeCell ref="S69:V69"/>
    <mergeCell ref="W69:Z69"/>
    <mergeCell ref="AA69:AD69"/>
    <mergeCell ref="B68:J68"/>
    <mergeCell ref="K68:N68"/>
    <mergeCell ref="O68:R68"/>
    <mergeCell ref="S68:V68"/>
    <mergeCell ref="W68:Z68"/>
    <mergeCell ref="AA68:AD68"/>
    <mergeCell ref="B67:J67"/>
    <mergeCell ref="K67:N67"/>
    <mergeCell ref="O67:R67"/>
    <mergeCell ref="S67:V67"/>
    <mergeCell ref="W67:Z67"/>
    <mergeCell ref="AA67:AD67"/>
    <mergeCell ref="B66:J66"/>
    <mergeCell ref="K66:N66"/>
    <mergeCell ref="O66:R66"/>
    <mergeCell ref="S66:V66"/>
    <mergeCell ref="W66:Z66"/>
    <mergeCell ref="AA66:AD66"/>
    <mergeCell ref="B65:J65"/>
    <mergeCell ref="K65:N65"/>
    <mergeCell ref="O65:R65"/>
    <mergeCell ref="S65:V65"/>
    <mergeCell ref="W65:Z65"/>
    <mergeCell ref="AA65:AD65"/>
    <mergeCell ref="B64:J64"/>
    <mergeCell ref="K64:N64"/>
    <mergeCell ref="O64:R64"/>
    <mergeCell ref="S64:V64"/>
    <mergeCell ref="W64:Z64"/>
    <mergeCell ref="AA64:AD64"/>
    <mergeCell ref="A60:AE61"/>
    <mergeCell ref="A62:AE62"/>
    <mergeCell ref="B63:J63"/>
    <mergeCell ref="K63:N63"/>
    <mergeCell ref="O63:R63"/>
    <mergeCell ref="S63:V63"/>
    <mergeCell ref="W63:Z63"/>
    <mergeCell ref="AA63:AD63"/>
    <mergeCell ref="A56:B56"/>
    <mergeCell ref="C56:AE56"/>
    <mergeCell ref="A57:B57"/>
    <mergeCell ref="C57:AE57"/>
    <mergeCell ref="A58:AE58"/>
    <mergeCell ref="C51:AE51"/>
    <mergeCell ref="C52:AE52"/>
    <mergeCell ref="C53:AE53"/>
    <mergeCell ref="C54:AE54"/>
    <mergeCell ref="A55:B55"/>
    <mergeCell ref="C55:AE55"/>
    <mergeCell ref="A51:B54"/>
    <mergeCell ref="BB49:BC49"/>
    <mergeCell ref="BD49:BE49"/>
    <mergeCell ref="A50:B50"/>
    <mergeCell ref="C50:AE50"/>
    <mergeCell ref="AL49:AO49"/>
    <mergeCell ref="AP49:AS49"/>
    <mergeCell ref="AT49:AU49"/>
    <mergeCell ref="AV49:AW49"/>
    <mergeCell ref="AX49:AY49"/>
    <mergeCell ref="AZ49:BA49"/>
    <mergeCell ref="T49:U49"/>
    <mergeCell ref="V49:X49"/>
    <mergeCell ref="Y49:AA49"/>
    <mergeCell ref="AB49:AC49"/>
    <mergeCell ref="AD49:AE49"/>
    <mergeCell ref="C49:G49"/>
    <mergeCell ref="H49:J49"/>
    <mergeCell ref="K49:M49"/>
    <mergeCell ref="N49:O49"/>
    <mergeCell ref="P49:Q49"/>
    <mergeCell ref="R49:S49"/>
    <mergeCell ref="A40:B49"/>
    <mergeCell ref="C40:G41"/>
    <mergeCell ref="H40:M40"/>
    <mergeCell ref="AD48:AE48"/>
    <mergeCell ref="AL48:AO48"/>
    <mergeCell ref="AP48:AS48"/>
    <mergeCell ref="AT48:AU48"/>
    <mergeCell ref="T48:U48"/>
    <mergeCell ref="V48:X48"/>
    <mergeCell ref="Y48:AA48"/>
    <mergeCell ref="AB48:AC48"/>
    <mergeCell ref="C48:G48"/>
    <mergeCell ref="H48:J48"/>
    <mergeCell ref="K48:M48"/>
    <mergeCell ref="N48:O48"/>
    <mergeCell ref="P48:Q48"/>
    <mergeCell ref="R48:S48"/>
    <mergeCell ref="BB47:BC47"/>
    <mergeCell ref="BD47:BE47"/>
    <mergeCell ref="BF47:BG47"/>
    <mergeCell ref="BH47:BI47"/>
    <mergeCell ref="C46:G46"/>
    <mergeCell ref="BF49:BG49"/>
    <mergeCell ref="BH49:BI49"/>
    <mergeCell ref="AV47:AW47"/>
    <mergeCell ref="AX47:AY47"/>
    <mergeCell ref="AZ47:BA47"/>
    <mergeCell ref="T47:U47"/>
    <mergeCell ref="V47:X47"/>
    <mergeCell ref="Y47:AA47"/>
    <mergeCell ref="AB47:AC47"/>
    <mergeCell ref="AD47:AE47"/>
    <mergeCell ref="BB48:BC48"/>
    <mergeCell ref="BD48:BE48"/>
    <mergeCell ref="BF48:BG48"/>
    <mergeCell ref="BH48:BI48"/>
    <mergeCell ref="AV48:AW48"/>
    <mergeCell ref="AX48:AY48"/>
    <mergeCell ref="AZ48:BA48"/>
    <mergeCell ref="AL47:AO47"/>
    <mergeCell ref="AP47:AS47"/>
    <mergeCell ref="C47:G47"/>
    <mergeCell ref="H47:J47"/>
    <mergeCell ref="K47:M47"/>
    <mergeCell ref="N47:O47"/>
    <mergeCell ref="P47:Q47"/>
    <mergeCell ref="R47:S47"/>
    <mergeCell ref="AL46:AO46"/>
    <mergeCell ref="AP46:AS46"/>
    <mergeCell ref="AT46:AU46"/>
    <mergeCell ref="T46:U46"/>
    <mergeCell ref="V46:X46"/>
    <mergeCell ref="Y46:AA46"/>
    <mergeCell ref="AB46:AC46"/>
    <mergeCell ref="AD46:AE46"/>
    <mergeCell ref="AT47:AU47"/>
    <mergeCell ref="H46:J46"/>
    <mergeCell ref="K46:M46"/>
    <mergeCell ref="N46:O46"/>
    <mergeCell ref="P46:Q46"/>
    <mergeCell ref="R46:S46"/>
    <mergeCell ref="BB45:BC45"/>
    <mergeCell ref="BD45:BE45"/>
    <mergeCell ref="BF45:BG45"/>
    <mergeCell ref="BH45:BI45"/>
    <mergeCell ref="AV45:AW45"/>
    <mergeCell ref="AX45:AY45"/>
    <mergeCell ref="AZ45:BA45"/>
    <mergeCell ref="BB46:BC46"/>
    <mergeCell ref="BD46:BE46"/>
    <mergeCell ref="BF46:BG46"/>
    <mergeCell ref="BH46:BI46"/>
    <mergeCell ref="AV46:AW46"/>
    <mergeCell ref="AX46:AY46"/>
    <mergeCell ref="AZ46:BA46"/>
    <mergeCell ref="AL45:AO45"/>
    <mergeCell ref="AP45:AS45"/>
    <mergeCell ref="AT45:AU45"/>
    <mergeCell ref="T45:U45"/>
    <mergeCell ref="V45:X45"/>
    <mergeCell ref="Y45:AA45"/>
    <mergeCell ref="AB45:AC45"/>
    <mergeCell ref="AD45:AE45"/>
    <mergeCell ref="H45:J45"/>
    <mergeCell ref="K45:M45"/>
    <mergeCell ref="N45:O45"/>
    <mergeCell ref="P45:Q45"/>
    <mergeCell ref="R45:S45"/>
    <mergeCell ref="BF44:BG44"/>
    <mergeCell ref="BH44:BI44"/>
    <mergeCell ref="AV44:AW44"/>
    <mergeCell ref="AX44:AY44"/>
    <mergeCell ref="AZ44:BA44"/>
    <mergeCell ref="T44:U44"/>
    <mergeCell ref="V44:X44"/>
    <mergeCell ref="Y44:AA44"/>
    <mergeCell ref="AB44:AC44"/>
    <mergeCell ref="AD44:AE44"/>
    <mergeCell ref="AL44:AO44"/>
    <mergeCell ref="AP44:AS44"/>
    <mergeCell ref="AT44:AU44"/>
    <mergeCell ref="BB43:BC43"/>
    <mergeCell ref="BD43:BE43"/>
    <mergeCell ref="C42:G42"/>
    <mergeCell ref="BF43:BG43"/>
    <mergeCell ref="BH43:BI43"/>
    <mergeCell ref="C44:G44"/>
    <mergeCell ref="H44:J44"/>
    <mergeCell ref="K44:M44"/>
    <mergeCell ref="N44:O44"/>
    <mergeCell ref="P44:Q44"/>
    <mergeCell ref="R44:S44"/>
    <mergeCell ref="AL43:AO43"/>
    <mergeCell ref="AP43:AS43"/>
    <mergeCell ref="AT43:AU43"/>
    <mergeCell ref="AV43:AW43"/>
    <mergeCell ref="AX43:AY43"/>
    <mergeCell ref="AZ43:BA43"/>
    <mergeCell ref="T43:U43"/>
    <mergeCell ref="V43:X43"/>
    <mergeCell ref="Y43:AA43"/>
    <mergeCell ref="AB43:AC43"/>
    <mergeCell ref="AD43:AE43"/>
    <mergeCell ref="BB44:BC44"/>
    <mergeCell ref="BD44:BE44"/>
    <mergeCell ref="P43:Q43"/>
    <mergeCell ref="R43:S43"/>
    <mergeCell ref="AL42:AO42"/>
    <mergeCell ref="AP42:AS42"/>
    <mergeCell ref="AT42:AU42"/>
    <mergeCell ref="T42:U42"/>
    <mergeCell ref="V42:X42"/>
    <mergeCell ref="Y42:AA42"/>
    <mergeCell ref="AB42:AC42"/>
    <mergeCell ref="AD42:AE42"/>
    <mergeCell ref="BB41:BC41"/>
    <mergeCell ref="BD41:BE41"/>
    <mergeCell ref="BF41:BG41"/>
    <mergeCell ref="BH41:BI41"/>
    <mergeCell ref="AD41:AE41"/>
    <mergeCell ref="AL41:AO41"/>
    <mergeCell ref="AP41:AS41"/>
    <mergeCell ref="BB42:BC42"/>
    <mergeCell ref="BD42:BE42"/>
    <mergeCell ref="BF42:BG42"/>
    <mergeCell ref="BH42:BI42"/>
    <mergeCell ref="AV42:AW42"/>
    <mergeCell ref="AX42:AY42"/>
    <mergeCell ref="AZ42:BA42"/>
    <mergeCell ref="A32:AE32"/>
    <mergeCell ref="A33:B33"/>
    <mergeCell ref="P31:Q31"/>
    <mergeCell ref="A31:B31"/>
    <mergeCell ref="D31:E31"/>
    <mergeCell ref="AT41:AU41"/>
    <mergeCell ref="AV41:AW41"/>
    <mergeCell ref="AX41:AY41"/>
    <mergeCell ref="AZ41:BA41"/>
    <mergeCell ref="F31:G31"/>
    <mergeCell ref="H31:I31"/>
    <mergeCell ref="J31:K31"/>
    <mergeCell ref="L31:M31"/>
    <mergeCell ref="N31:O31"/>
    <mergeCell ref="AB31:AC31"/>
    <mergeCell ref="AD31:AE31"/>
    <mergeCell ref="A34:AE34"/>
    <mergeCell ref="A35:B35"/>
    <mergeCell ref="D35:E35"/>
    <mergeCell ref="F35:G35"/>
    <mergeCell ref="H35:I35"/>
    <mergeCell ref="J35:K35"/>
    <mergeCell ref="L35:M35"/>
    <mergeCell ref="N35:O35"/>
    <mergeCell ref="T30:U30"/>
    <mergeCell ref="V30:W30"/>
    <mergeCell ref="X30:Y30"/>
    <mergeCell ref="Z30:AA30"/>
    <mergeCell ref="AB30:AC30"/>
    <mergeCell ref="AD30:AE30"/>
    <mergeCell ref="R31:S31"/>
    <mergeCell ref="T31:U31"/>
    <mergeCell ref="V31:W31"/>
    <mergeCell ref="X31:Y31"/>
    <mergeCell ref="Z31:AA31"/>
    <mergeCell ref="AD29:AE29"/>
    <mergeCell ref="A30:B30"/>
    <mergeCell ref="D30:E30"/>
    <mergeCell ref="F30:G30"/>
    <mergeCell ref="H30:I30"/>
    <mergeCell ref="J30:K30"/>
    <mergeCell ref="L30:M30"/>
    <mergeCell ref="N30:O30"/>
    <mergeCell ref="P30:Q30"/>
    <mergeCell ref="R30:S30"/>
    <mergeCell ref="R29:S29"/>
    <mergeCell ref="T29:U29"/>
    <mergeCell ref="V29:W29"/>
    <mergeCell ref="X29:Y29"/>
    <mergeCell ref="Z29:AA29"/>
    <mergeCell ref="AB29:AC29"/>
    <mergeCell ref="A29:B29"/>
    <mergeCell ref="D29:E29"/>
    <mergeCell ref="F29:G29"/>
    <mergeCell ref="H29:I29"/>
    <mergeCell ref="J29:K29"/>
    <mergeCell ref="L29:M29"/>
    <mergeCell ref="N29:O29"/>
    <mergeCell ref="P29:Q29"/>
    <mergeCell ref="P28:Q28"/>
    <mergeCell ref="AD27:AE27"/>
    <mergeCell ref="A28:B28"/>
    <mergeCell ref="D28:E28"/>
    <mergeCell ref="F28:G28"/>
    <mergeCell ref="H28:I28"/>
    <mergeCell ref="J28:K28"/>
    <mergeCell ref="L28:M28"/>
    <mergeCell ref="N28:O28"/>
    <mergeCell ref="N27:O27"/>
    <mergeCell ref="P27:Q27"/>
    <mergeCell ref="R27:S27"/>
    <mergeCell ref="T27:U27"/>
    <mergeCell ref="V27:W27"/>
    <mergeCell ref="X27:Y27"/>
    <mergeCell ref="AB28:AC28"/>
    <mergeCell ref="AD28:AE28"/>
    <mergeCell ref="R28:S28"/>
    <mergeCell ref="T28:U28"/>
    <mergeCell ref="V28:W28"/>
    <mergeCell ref="X28:Y28"/>
    <mergeCell ref="Z28:AA28"/>
    <mergeCell ref="Z25:AA25"/>
    <mergeCell ref="AB25:AC25"/>
    <mergeCell ref="AD25:AE25"/>
    <mergeCell ref="A26:AE26"/>
    <mergeCell ref="A27:B27"/>
    <mergeCell ref="D27:E27"/>
    <mergeCell ref="F27:G27"/>
    <mergeCell ref="H27:I27"/>
    <mergeCell ref="J27:K27"/>
    <mergeCell ref="L27:M27"/>
    <mergeCell ref="N25:O25"/>
    <mergeCell ref="P25:Q25"/>
    <mergeCell ref="R25:S25"/>
    <mergeCell ref="T25:U25"/>
    <mergeCell ref="V25:W25"/>
    <mergeCell ref="X25:Y25"/>
    <mergeCell ref="A25:B25"/>
    <mergeCell ref="D25:E25"/>
    <mergeCell ref="F25:G25"/>
    <mergeCell ref="H25:I25"/>
    <mergeCell ref="J25:K25"/>
    <mergeCell ref="L25:M25"/>
    <mergeCell ref="Z27:AA27"/>
    <mergeCell ref="AB27:AC27"/>
    <mergeCell ref="T24:U24"/>
    <mergeCell ref="V24:W24"/>
    <mergeCell ref="X24:Y24"/>
    <mergeCell ref="Z24:AA24"/>
    <mergeCell ref="AB24:AC24"/>
    <mergeCell ref="AD24:AE24"/>
    <mergeCell ref="A23:AE23"/>
    <mergeCell ref="A24:B24"/>
    <mergeCell ref="D24:E24"/>
    <mergeCell ref="F24:G24"/>
    <mergeCell ref="H24:I24"/>
    <mergeCell ref="J24:K24"/>
    <mergeCell ref="L24:M24"/>
    <mergeCell ref="N24:O24"/>
    <mergeCell ref="P24:Q24"/>
    <mergeCell ref="R24:S24"/>
    <mergeCell ref="T22:U22"/>
    <mergeCell ref="V22:W22"/>
    <mergeCell ref="X22:Y22"/>
    <mergeCell ref="Z22:AA22"/>
    <mergeCell ref="AB22:AC22"/>
    <mergeCell ref="AD22:AE22"/>
    <mergeCell ref="T21:W21"/>
    <mergeCell ref="X21:AA21"/>
    <mergeCell ref="AB21:AE21"/>
    <mergeCell ref="N22:O22"/>
    <mergeCell ref="P22:Q22"/>
    <mergeCell ref="A21:B22"/>
    <mergeCell ref="C21:C22"/>
    <mergeCell ref="D21:G21"/>
    <mergeCell ref="H21:K21"/>
    <mergeCell ref="L21:O21"/>
    <mergeCell ref="P21:S21"/>
    <mergeCell ref="R22:S22"/>
    <mergeCell ref="D22:E22"/>
    <mergeCell ref="F22:G22"/>
    <mergeCell ref="H22:I22"/>
    <mergeCell ref="J22:K22"/>
    <mergeCell ref="L22:M22"/>
    <mergeCell ref="P20:Q20"/>
    <mergeCell ref="A20:B20"/>
    <mergeCell ref="D20:E20"/>
    <mergeCell ref="F20:G20"/>
    <mergeCell ref="H20:I20"/>
    <mergeCell ref="J20:K20"/>
    <mergeCell ref="L20:M20"/>
    <mergeCell ref="N20:O20"/>
    <mergeCell ref="AB20:AC20"/>
    <mergeCell ref="AD20:AE20"/>
    <mergeCell ref="T19:U19"/>
    <mergeCell ref="V19:W19"/>
    <mergeCell ref="X19:Y19"/>
    <mergeCell ref="Z19:AA19"/>
    <mergeCell ref="AB19:AC19"/>
    <mergeCell ref="AD19:AE19"/>
    <mergeCell ref="R20:S20"/>
    <mergeCell ref="T20:U20"/>
    <mergeCell ref="V20:W20"/>
    <mergeCell ref="X20:Y20"/>
    <mergeCell ref="Z20:AA20"/>
    <mergeCell ref="A18:AE18"/>
    <mergeCell ref="A19:B19"/>
    <mergeCell ref="D19:E19"/>
    <mergeCell ref="F19:G19"/>
    <mergeCell ref="H19:I19"/>
    <mergeCell ref="J19:K19"/>
    <mergeCell ref="L19:M19"/>
    <mergeCell ref="N19:O19"/>
    <mergeCell ref="P19:Q19"/>
    <mergeCell ref="R19:S19"/>
    <mergeCell ref="T17:U17"/>
    <mergeCell ref="V17:W17"/>
    <mergeCell ref="X17:Y17"/>
    <mergeCell ref="Z17:AA17"/>
    <mergeCell ref="AB17:AC17"/>
    <mergeCell ref="AD17:AE17"/>
    <mergeCell ref="T16:W16"/>
    <mergeCell ref="X16:AA16"/>
    <mergeCell ref="AB16:AE16"/>
    <mergeCell ref="D17:E17"/>
    <mergeCell ref="F17:G17"/>
    <mergeCell ref="H17:I17"/>
    <mergeCell ref="J17:K17"/>
    <mergeCell ref="L17:M17"/>
    <mergeCell ref="N17:O17"/>
    <mergeCell ref="P17:Q17"/>
    <mergeCell ref="A16:B17"/>
    <mergeCell ref="C16:C17"/>
    <mergeCell ref="D16:G16"/>
    <mergeCell ref="H16:K16"/>
    <mergeCell ref="L16:O16"/>
    <mergeCell ref="P16:S16"/>
    <mergeCell ref="R17:S17"/>
    <mergeCell ref="A1:AE1"/>
    <mergeCell ref="A2:AE2"/>
    <mergeCell ref="A3:AE3"/>
    <mergeCell ref="A5:B5"/>
    <mergeCell ref="C5:AE5"/>
    <mergeCell ref="A6:B6"/>
    <mergeCell ref="C6:AE6"/>
    <mergeCell ref="A10:B15"/>
    <mergeCell ref="C10:AE10"/>
    <mergeCell ref="C11:AE11"/>
    <mergeCell ref="C12:AE12"/>
    <mergeCell ref="C13:AE13"/>
    <mergeCell ref="C14:AE14"/>
    <mergeCell ref="C15:AE15"/>
    <mergeCell ref="A7:B7"/>
    <mergeCell ref="C7:AE7"/>
    <mergeCell ref="A8:B8"/>
    <mergeCell ref="C8:AE8"/>
    <mergeCell ref="A9:B9"/>
    <mergeCell ref="C9:AE9"/>
    <mergeCell ref="P35:Q35"/>
    <mergeCell ref="R35:S35"/>
    <mergeCell ref="T35:U35"/>
    <mergeCell ref="V35:W35"/>
    <mergeCell ref="X35:Y35"/>
    <mergeCell ref="Z35:AA35"/>
    <mergeCell ref="AB35:AC35"/>
    <mergeCell ref="AD35:AE35"/>
    <mergeCell ref="X39:Y39"/>
    <mergeCell ref="Z39:AA39"/>
    <mergeCell ref="AB39:AC39"/>
    <mergeCell ref="AD39:AE39"/>
    <mergeCell ref="A36:AE36"/>
    <mergeCell ref="A37:B37"/>
    <mergeCell ref="D37:E37"/>
    <mergeCell ref="F37:G37"/>
    <mergeCell ref="H37:I37"/>
    <mergeCell ref="J37:K37"/>
    <mergeCell ref="L37:M37"/>
    <mergeCell ref="N37:O37"/>
    <mergeCell ref="P37:Q37"/>
    <mergeCell ref="R37:S37"/>
    <mergeCell ref="T37:U37"/>
    <mergeCell ref="V37:W37"/>
    <mergeCell ref="A38:AE38"/>
    <mergeCell ref="A39:B39"/>
    <mergeCell ref="D39:E39"/>
    <mergeCell ref="X37:Y37"/>
    <mergeCell ref="Z37:AA37"/>
    <mergeCell ref="AB37:AC37"/>
    <mergeCell ref="AD37:AE37"/>
    <mergeCell ref="F39:G39"/>
    <mergeCell ref="H39:I39"/>
    <mergeCell ref="J39:K39"/>
    <mergeCell ref="L39:M39"/>
    <mergeCell ref="N39:O39"/>
    <mergeCell ref="P39:Q39"/>
    <mergeCell ref="R39:S39"/>
    <mergeCell ref="T39:U39"/>
    <mergeCell ref="V39:W39"/>
    <mergeCell ref="A59:AE59"/>
    <mergeCell ref="C45:G45"/>
    <mergeCell ref="N40:Q40"/>
    <mergeCell ref="R40:U40"/>
    <mergeCell ref="AB40:AE40"/>
    <mergeCell ref="V40:AA40"/>
    <mergeCell ref="H42:J42"/>
    <mergeCell ref="K42:M42"/>
    <mergeCell ref="N42:O42"/>
    <mergeCell ref="P42:Q42"/>
    <mergeCell ref="R42:S42"/>
    <mergeCell ref="V41:X41"/>
    <mergeCell ref="Y41:AA41"/>
    <mergeCell ref="AB41:AC41"/>
    <mergeCell ref="H41:J41"/>
    <mergeCell ref="K41:M41"/>
    <mergeCell ref="N41:O41"/>
    <mergeCell ref="P41:Q41"/>
    <mergeCell ref="R41:S41"/>
    <mergeCell ref="T41:U41"/>
    <mergeCell ref="C43:G43"/>
    <mergeCell ref="H43:J43"/>
    <mergeCell ref="K43:M43"/>
    <mergeCell ref="N43:O43"/>
    <mergeCell ref="V33:W33"/>
    <mergeCell ref="X33:Y33"/>
    <mergeCell ref="Z33:AA33"/>
    <mergeCell ref="AB33:AC33"/>
    <mergeCell ref="AD33:AE33"/>
    <mergeCell ref="D33:E33"/>
    <mergeCell ref="F33:G33"/>
    <mergeCell ref="H33:I33"/>
    <mergeCell ref="J33:K33"/>
    <mergeCell ref="L33:M33"/>
    <mergeCell ref="N33:O33"/>
    <mergeCell ref="P33:Q33"/>
    <mergeCell ref="R33:S33"/>
    <mergeCell ref="T33:U33"/>
  </mergeCells>
  <pageMargins left="0.7" right="0.7" top="0.75" bottom="0.75" header="0.3" footer="0.3"/>
  <pageSetup paperSize="9" scale="38" orientation="landscape" r:id="rId1"/>
  <rowBreaks count="2" manualBreakCount="2">
    <brk id="115" max="30" man="1"/>
    <brk id="132" max="3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50"/>
  <sheetViews>
    <sheetView view="pageBreakPreview" zoomScale="80" zoomScaleNormal="100" zoomScaleSheetLayoutView="80" workbookViewId="0">
      <selection activeCell="H17" sqref="H17"/>
    </sheetView>
  </sheetViews>
  <sheetFormatPr defaultRowHeight="14.4" x14ac:dyDescent="0.3"/>
  <cols>
    <col min="1" max="1" width="5.44140625" style="2" customWidth="1"/>
    <col min="2" max="2" width="29.33203125" style="92" customWidth="1"/>
    <col min="3" max="3" width="28.109375" style="2" customWidth="1"/>
    <col min="4" max="4" width="15.88671875" style="2" customWidth="1"/>
    <col min="5" max="5" width="15.6640625" style="2" customWidth="1"/>
    <col min="6" max="6" width="12.44140625" style="2" customWidth="1"/>
    <col min="7" max="7" width="9.109375" style="2"/>
    <col min="8" max="8" width="9" style="2" customWidth="1"/>
    <col min="9" max="12" width="9.109375" style="2"/>
    <col min="13" max="13" width="7.88671875" style="2" customWidth="1"/>
    <col min="14" max="16" width="9.109375" style="2"/>
    <col min="17" max="17" width="7.88671875" style="2" customWidth="1"/>
    <col min="18" max="18" width="9.109375" style="2"/>
    <col min="19" max="20" width="8.44140625" style="2" customWidth="1"/>
    <col min="21" max="21" width="9.109375" style="2"/>
    <col min="22" max="22" width="15.6640625" style="2" customWidth="1"/>
    <col min="23" max="256" width="9.109375" style="2"/>
    <col min="257" max="257" width="5.44140625" style="2" customWidth="1"/>
    <col min="258" max="258" width="29.33203125" style="2" customWidth="1"/>
    <col min="259" max="259" width="28.109375" style="2" customWidth="1"/>
    <col min="260" max="260" width="15.88671875" style="2" customWidth="1"/>
    <col min="261" max="261" width="14.5546875" style="2" customWidth="1"/>
    <col min="262" max="262" width="12.44140625" style="2" customWidth="1"/>
    <col min="263" max="263" width="9.109375" style="2"/>
    <col min="264" max="264" width="9" style="2" customWidth="1"/>
    <col min="265" max="268" width="9.109375" style="2"/>
    <col min="269" max="269" width="7.88671875" style="2" customWidth="1"/>
    <col min="270" max="272" width="9.109375" style="2"/>
    <col min="273" max="273" width="7.88671875" style="2" customWidth="1"/>
    <col min="274" max="274" width="9.109375" style="2"/>
    <col min="275" max="276" width="8.44140625" style="2" customWidth="1"/>
    <col min="277" max="277" width="9.109375" style="2"/>
    <col min="278" max="278" width="21.5546875" style="2" customWidth="1"/>
    <col min="279" max="512" width="9.109375" style="2"/>
    <col min="513" max="513" width="5.44140625" style="2" customWidth="1"/>
    <col min="514" max="514" width="29.33203125" style="2" customWidth="1"/>
    <col min="515" max="515" width="28.109375" style="2" customWidth="1"/>
    <col min="516" max="516" width="15.88671875" style="2" customWidth="1"/>
    <col min="517" max="517" width="14.5546875" style="2" customWidth="1"/>
    <col min="518" max="518" width="12.44140625" style="2" customWidth="1"/>
    <col min="519" max="519" width="9.109375" style="2"/>
    <col min="520" max="520" width="9" style="2" customWidth="1"/>
    <col min="521" max="524" width="9.109375" style="2"/>
    <col min="525" max="525" width="7.88671875" style="2" customWidth="1"/>
    <col min="526" max="528" width="9.109375" style="2"/>
    <col min="529" max="529" width="7.88671875" style="2" customWidth="1"/>
    <col min="530" max="530" width="9.109375" style="2"/>
    <col min="531" max="532" width="8.44140625" style="2" customWidth="1"/>
    <col min="533" max="533" width="9.109375" style="2"/>
    <col min="534" max="534" width="21.5546875" style="2" customWidth="1"/>
    <col min="535" max="768" width="9.109375" style="2"/>
    <col min="769" max="769" width="5.44140625" style="2" customWidth="1"/>
    <col min="770" max="770" width="29.33203125" style="2" customWidth="1"/>
    <col min="771" max="771" width="28.109375" style="2" customWidth="1"/>
    <col min="772" max="772" width="15.88671875" style="2" customWidth="1"/>
    <col min="773" max="773" width="14.5546875" style="2" customWidth="1"/>
    <col min="774" max="774" width="12.44140625" style="2" customWidth="1"/>
    <col min="775" max="775" width="9.109375" style="2"/>
    <col min="776" max="776" width="9" style="2" customWidth="1"/>
    <col min="777" max="780" width="9.109375" style="2"/>
    <col min="781" max="781" width="7.88671875" style="2" customWidth="1"/>
    <col min="782" max="784" width="9.109375" style="2"/>
    <col min="785" max="785" width="7.88671875" style="2" customWidth="1"/>
    <col min="786" max="786" width="9.109375" style="2"/>
    <col min="787" max="788" width="8.44140625" style="2" customWidth="1"/>
    <col min="789" max="789" width="9.109375" style="2"/>
    <col min="790" max="790" width="21.5546875" style="2" customWidth="1"/>
    <col min="791" max="1024" width="9.109375" style="2"/>
    <col min="1025" max="1025" width="5.44140625" style="2" customWidth="1"/>
    <col min="1026" max="1026" width="29.33203125" style="2" customWidth="1"/>
    <col min="1027" max="1027" width="28.109375" style="2" customWidth="1"/>
    <col min="1028" max="1028" width="15.88671875" style="2" customWidth="1"/>
    <col min="1029" max="1029" width="14.5546875" style="2" customWidth="1"/>
    <col min="1030" max="1030" width="12.44140625" style="2" customWidth="1"/>
    <col min="1031" max="1031" width="9.109375" style="2"/>
    <col min="1032" max="1032" width="9" style="2" customWidth="1"/>
    <col min="1033" max="1036" width="9.109375" style="2"/>
    <col min="1037" max="1037" width="7.88671875" style="2" customWidth="1"/>
    <col min="1038" max="1040" width="9.109375" style="2"/>
    <col min="1041" max="1041" width="7.88671875" style="2" customWidth="1"/>
    <col min="1042" max="1042" width="9.109375" style="2"/>
    <col min="1043" max="1044" width="8.44140625" style="2" customWidth="1"/>
    <col min="1045" max="1045" width="9.109375" style="2"/>
    <col min="1046" max="1046" width="21.5546875" style="2" customWidth="1"/>
    <col min="1047" max="1280" width="9.109375" style="2"/>
    <col min="1281" max="1281" width="5.44140625" style="2" customWidth="1"/>
    <col min="1282" max="1282" width="29.33203125" style="2" customWidth="1"/>
    <col min="1283" max="1283" width="28.109375" style="2" customWidth="1"/>
    <col min="1284" max="1284" width="15.88671875" style="2" customWidth="1"/>
    <col min="1285" max="1285" width="14.5546875" style="2" customWidth="1"/>
    <col min="1286" max="1286" width="12.44140625" style="2" customWidth="1"/>
    <col min="1287" max="1287" width="9.109375" style="2"/>
    <col min="1288" max="1288" width="9" style="2" customWidth="1"/>
    <col min="1289" max="1292" width="9.109375" style="2"/>
    <col min="1293" max="1293" width="7.88671875" style="2" customWidth="1"/>
    <col min="1294" max="1296" width="9.109375" style="2"/>
    <col min="1297" max="1297" width="7.88671875" style="2" customWidth="1"/>
    <col min="1298" max="1298" width="9.109375" style="2"/>
    <col min="1299" max="1300" width="8.44140625" style="2" customWidth="1"/>
    <col min="1301" max="1301" width="9.109375" style="2"/>
    <col min="1302" max="1302" width="21.5546875" style="2" customWidth="1"/>
    <col min="1303" max="1536" width="9.109375" style="2"/>
    <col min="1537" max="1537" width="5.44140625" style="2" customWidth="1"/>
    <col min="1538" max="1538" width="29.33203125" style="2" customWidth="1"/>
    <col min="1539" max="1539" width="28.109375" style="2" customWidth="1"/>
    <col min="1540" max="1540" width="15.88671875" style="2" customWidth="1"/>
    <col min="1541" max="1541" width="14.5546875" style="2" customWidth="1"/>
    <col min="1542" max="1542" width="12.44140625" style="2" customWidth="1"/>
    <col min="1543" max="1543" width="9.109375" style="2"/>
    <col min="1544" max="1544" width="9" style="2" customWidth="1"/>
    <col min="1545" max="1548" width="9.109375" style="2"/>
    <col min="1549" max="1549" width="7.88671875" style="2" customWidth="1"/>
    <col min="1550" max="1552" width="9.109375" style="2"/>
    <col min="1553" max="1553" width="7.88671875" style="2" customWidth="1"/>
    <col min="1554" max="1554" width="9.109375" style="2"/>
    <col min="1555" max="1556" width="8.44140625" style="2" customWidth="1"/>
    <col min="1557" max="1557" width="9.109375" style="2"/>
    <col min="1558" max="1558" width="21.5546875" style="2" customWidth="1"/>
    <col min="1559" max="1792" width="9.109375" style="2"/>
    <col min="1793" max="1793" width="5.44140625" style="2" customWidth="1"/>
    <col min="1794" max="1794" width="29.33203125" style="2" customWidth="1"/>
    <col min="1795" max="1795" width="28.109375" style="2" customWidth="1"/>
    <col min="1796" max="1796" width="15.88671875" style="2" customWidth="1"/>
    <col min="1797" max="1797" width="14.5546875" style="2" customWidth="1"/>
    <col min="1798" max="1798" width="12.44140625" style="2" customWidth="1"/>
    <col min="1799" max="1799" width="9.109375" style="2"/>
    <col min="1800" max="1800" width="9" style="2" customWidth="1"/>
    <col min="1801" max="1804" width="9.109375" style="2"/>
    <col min="1805" max="1805" width="7.88671875" style="2" customWidth="1"/>
    <col min="1806" max="1808" width="9.109375" style="2"/>
    <col min="1809" max="1809" width="7.88671875" style="2" customWidth="1"/>
    <col min="1810" max="1810" width="9.109375" style="2"/>
    <col min="1811" max="1812" width="8.44140625" style="2" customWidth="1"/>
    <col min="1813" max="1813" width="9.109375" style="2"/>
    <col min="1814" max="1814" width="21.5546875" style="2" customWidth="1"/>
    <col min="1815" max="2048" width="9.109375" style="2"/>
    <col min="2049" max="2049" width="5.44140625" style="2" customWidth="1"/>
    <col min="2050" max="2050" width="29.33203125" style="2" customWidth="1"/>
    <col min="2051" max="2051" width="28.109375" style="2" customWidth="1"/>
    <col min="2052" max="2052" width="15.88671875" style="2" customWidth="1"/>
    <col min="2053" max="2053" width="14.5546875" style="2" customWidth="1"/>
    <col min="2054" max="2054" width="12.44140625" style="2" customWidth="1"/>
    <col min="2055" max="2055" width="9.109375" style="2"/>
    <col min="2056" max="2056" width="9" style="2" customWidth="1"/>
    <col min="2057" max="2060" width="9.109375" style="2"/>
    <col min="2061" max="2061" width="7.88671875" style="2" customWidth="1"/>
    <col min="2062" max="2064" width="9.109375" style="2"/>
    <col min="2065" max="2065" width="7.88671875" style="2" customWidth="1"/>
    <col min="2066" max="2066" width="9.109375" style="2"/>
    <col min="2067" max="2068" width="8.44140625" style="2" customWidth="1"/>
    <col min="2069" max="2069" width="9.109375" style="2"/>
    <col min="2070" max="2070" width="21.5546875" style="2" customWidth="1"/>
    <col min="2071" max="2304" width="9.109375" style="2"/>
    <col min="2305" max="2305" width="5.44140625" style="2" customWidth="1"/>
    <col min="2306" max="2306" width="29.33203125" style="2" customWidth="1"/>
    <col min="2307" max="2307" width="28.109375" style="2" customWidth="1"/>
    <col min="2308" max="2308" width="15.88671875" style="2" customWidth="1"/>
    <col min="2309" max="2309" width="14.5546875" style="2" customWidth="1"/>
    <col min="2310" max="2310" width="12.44140625" style="2" customWidth="1"/>
    <col min="2311" max="2311" width="9.109375" style="2"/>
    <col min="2312" max="2312" width="9" style="2" customWidth="1"/>
    <col min="2313" max="2316" width="9.109375" style="2"/>
    <col min="2317" max="2317" width="7.88671875" style="2" customWidth="1"/>
    <col min="2318" max="2320" width="9.109375" style="2"/>
    <col min="2321" max="2321" width="7.88671875" style="2" customWidth="1"/>
    <col min="2322" max="2322" width="9.109375" style="2"/>
    <col min="2323" max="2324" width="8.44140625" style="2" customWidth="1"/>
    <col min="2325" max="2325" width="9.109375" style="2"/>
    <col min="2326" max="2326" width="21.5546875" style="2" customWidth="1"/>
    <col min="2327" max="2560" width="9.109375" style="2"/>
    <col min="2561" max="2561" width="5.44140625" style="2" customWidth="1"/>
    <col min="2562" max="2562" width="29.33203125" style="2" customWidth="1"/>
    <col min="2563" max="2563" width="28.109375" style="2" customWidth="1"/>
    <col min="2564" max="2564" width="15.88671875" style="2" customWidth="1"/>
    <col min="2565" max="2565" width="14.5546875" style="2" customWidth="1"/>
    <col min="2566" max="2566" width="12.44140625" style="2" customWidth="1"/>
    <col min="2567" max="2567" width="9.109375" style="2"/>
    <col min="2568" max="2568" width="9" style="2" customWidth="1"/>
    <col min="2569" max="2572" width="9.109375" style="2"/>
    <col min="2573" max="2573" width="7.88671875" style="2" customWidth="1"/>
    <col min="2574" max="2576" width="9.109375" style="2"/>
    <col min="2577" max="2577" width="7.88671875" style="2" customWidth="1"/>
    <col min="2578" max="2578" width="9.109375" style="2"/>
    <col min="2579" max="2580" width="8.44140625" style="2" customWidth="1"/>
    <col min="2581" max="2581" width="9.109375" style="2"/>
    <col min="2582" max="2582" width="21.5546875" style="2" customWidth="1"/>
    <col min="2583" max="2816" width="9.109375" style="2"/>
    <col min="2817" max="2817" width="5.44140625" style="2" customWidth="1"/>
    <col min="2818" max="2818" width="29.33203125" style="2" customWidth="1"/>
    <col min="2819" max="2819" width="28.109375" style="2" customWidth="1"/>
    <col min="2820" max="2820" width="15.88671875" style="2" customWidth="1"/>
    <col min="2821" max="2821" width="14.5546875" style="2" customWidth="1"/>
    <col min="2822" max="2822" width="12.44140625" style="2" customWidth="1"/>
    <col min="2823" max="2823" width="9.109375" style="2"/>
    <col min="2824" max="2824" width="9" style="2" customWidth="1"/>
    <col min="2825" max="2828" width="9.109375" style="2"/>
    <col min="2829" max="2829" width="7.88671875" style="2" customWidth="1"/>
    <col min="2830" max="2832" width="9.109375" style="2"/>
    <col min="2833" max="2833" width="7.88671875" style="2" customWidth="1"/>
    <col min="2834" max="2834" width="9.109375" style="2"/>
    <col min="2835" max="2836" width="8.44140625" style="2" customWidth="1"/>
    <col min="2837" max="2837" width="9.109375" style="2"/>
    <col min="2838" max="2838" width="21.5546875" style="2" customWidth="1"/>
    <col min="2839" max="3072" width="9.109375" style="2"/>
    <col min="3073" max="3073" width="5.44140625" style="2" customWidth="1"/>
    <col min="3074" max="3074" width="29.33203125" style="2" customWidth="1"/>
    <col min="3075" max="3075" width="28.109375" style="2" customWidth="1"/>
    <col min="3076" max="3076" width="15.88671875" style="2" customWidth="1"/>
    <col min="3077" max="3077" width="14.5546875" style="2" customWidth="1"/>
    <col min="3078" max="3078" width="12.44140625" style="2" customWidth="1"/>
    <col min="3079" max="3079" width="9.109375" style="2"/>
    <col min="3080" max="3080" width="9" style="2" customWidth="1"/>
    <col min="3081" max="3084" width="9.109375" style="2"/>
    <col min="3085" max="3085" width="7.88671875" style="2" customWidth="1"/>
    <col min="3086" max="3088" width="9.109375" style="2"/>
    <col min="3089" max="3089" width="7.88671875" style="2" customWidth="1"/>
    <col min="3090" max="3090" width="9.109375" style="2"/>
    <col min="3091" max="3092" width="8.44140625" style="2" customWidth="1"/>
    <col min="3093" max="3093" width="9.109375" style="2"/>
    <col min="3094" max="3094" width="21.5546875" style="2" customWidth="1"/>
    <col min="3095" max="3328" width="9.109375" style="2"/>
    <col min="3329" max="3329" width="5.44140625" style="2" customWidth="1"/>
    <col min="3330" max="3330" width="29.33203125" style="2" customWidth="1"/>
    <col min="3331" max="3331" width="28.109375" style="2" customWidth="1"/>
    <col min="3332" max="3332" width="15.88671875" style="2" customWidth="1"/>
    <col min="3333" max="3333" width="14.5546875" style="2" customWidth="1"/>
    <col min="3334" max="3334" width="12.44140625" style="2" customWidth="1"/>
    <col min="3335" max="3335" width="9.109375" style="2"/>
    <col min="3336" max="3336" width="9" style="2" customWidth="1"/>
    <col min="3337" max="3340" width="9.109375" style="2"/>
    <col min="3341" max="3341" width="7.88671875" style="2" customWidth="1"/>
    <col min="3342" max="3344" width="9.109375" style="2"/>
    <col min="3345" max="3345" width="7.88671875" style="2" customWidth="1"/>
    <col min="3346" max="3346" width="9.109375" style="2"/>
    <col min="3347" max="3348" width="8.44140625" style="2" customWidth="1"/>
    <col min="3349" max="3349" width="9.109375" style="2"/>
    <col min="3350" max="3350" width="21.5546875" style="2" customWidth="1"/>
    <col min="3351" max="3584" width="9.109375" style="2"/>
    <col min="3585" max="3585" width="5.44140625" style="2" customWidth="1"/>
    <col min="3586" max="3586" width="29.33203125" style="2" customWidth="1"/>
    <col min="3587" max="3587" width="28.109375" style="2" customWidth="1"/>
    <col min="3588" max="3588" width="15.88671875" style="2" customWidth="1"/>
    <col min="3589" max="3589" width="14.5546875" style="2" customWidth="1"/>
    <col min="3590" max="3590" width="12.44140625" style="2" customWidth="1"/>
    <col min="3591" max="3591" width="9.109375" style="2"/>
    <col min="3592" max="3592" width="9" style="2" customWidth="1"/>
    <col min="3593" max="3596" width="9.109375" style="2"/>
    <col min="3597" max="3597" width="7.88671875" style="2" customWidth="1"/>
    <col min="3598" max="3600" width="9.109375" style="2"/>
    <col min="3601" max="3601" width="7.88671875" style="2" customWidth="1"/>
    <col min="3602" max="3602" width="9.109375" style="2"/>
    <col min="3603" max="3604" width="8.44140625" style="2" customWidth="1"/>
    <col min="3605" max="3605" width="9.109375" style="2"/>
    <col min="3606" max="3606" width="21.5546875" style="2" customWidth="1"/>
    <col min="3607" max="3840" width="9.109375" style="2"/>
    <col min="3841" max="3841" width="5.44140625" style="2" customWidth="1"/>
    <col min="3842" max="3842" width="29.33203125" style="2" customWidth="1"/>
    <col min="3843" max="3843" width="28.109375" style="2" customWidth="1"/>
    <col min="3844" max="3844" width="15.88671875" style="2" customWidth="1"/>
    <col min="3845" max="3845" width="14.5546875" style="2" customWidth="1"/>
    <col min="3846" max="3846" width="12.44140625" style="2" customWidth="1"/>
    <col min="3847" max="3847" width="9.109375" style="2"/>
    <col min="3848" max="3848" width="9" style="2" customWidth="1"/>
    <col min="3849" max="3852" width="9.109375" style="2"/>
    <col min="3853" max="3853" width="7.88671875" style="2" customWidth="1"/>
    <col min="3854" max="3856" width="9.109375" style="2"/>
    <col min="3857" max="3857" width="7.88671875" style="2" customWidth="1"/>
    <col min="3858" max="3858" width="9.109375" style="2"/>
    <col min="3859" max="3860" width="8.44140625" style="2" customWidth="1"/>
    <col min="3861" max="3861" width="9.109375" style="2"/>
    <col min="3862" max="3862" width="21.5546875" style="2" customWidth="1"/>
    <col min="3863" max="4096" width="9.109375" style="2"/>
    <col min="4097" max="4097" width="5.44140625" style="2" customWidth="1"/>
    <col min="4098" max="4098" width="29.33203125" style="2" customWidth="1"/>
    <col min="4099" max="4099" width="28.109375" style="2" customWidth="1"/>
    <col min="4100" max="4100" width="15.88671875" style="2" customWidth="1"/>
    <col min="4101" max="4101" width="14.5546875" style="2" customWidth="1"/>
    <col min="4102" max="4102" width="12.44140625" style="2" customWidth="1"/>
    <col min="4103" max="4103" width="9.109375" style="2"/>
    <col min="4104" max="4104" width="9" style="2" customWidth="1"/>
    <col min="4105" max="4108" width="9.109375" style="2"/>
    <col min="4109" max="4109" width="7.88671875" style="2" customWidth="1"/>
    <col min="4110" max="4112" width="9.109375" style="2"/>
    <col min="4113" max="4113" width="7.88671875" style="2" customWidth="1"/>
    <col min="4114" max="4114" width="9.109375" style="2"/>
    <col min="4115" max="4116" width="8.44140625" style="2" customWidth="1"/>
    <col min="4117" max="4117" width="9.109375" style="2"/>
    <col min="4118" max="4118" width="21.5546875" style="2" customWidth="1"/>
    <col min="4119" max="4352" width="9.109375" style="2"/>
    <col min="4353" max="4353" width="5.44140625" style="2" customWidth="1"/>
    <col min="4354" max="4354" width="29.33203125" style="2" customWidth="1"/>
    <col min="4355" max="4355" width="28.109375" style="2" customWidth="1"/>
    <col min="4356" max="4356" width="15.88671875" style="2" customWidth="1"/>
    <col min="4357" max="4357" width="14.5546875" style="2" customWidth="1"/>
    <col min="4358" max="4358" width="12.44140625" style="2" customWidth="1"/>
    <col min="4359" max="4359" width="9.109375" style="2"/>
    <col min="4360" max="4360" width="9" style="2" customWidth="1"/>
    <col min="4361" max="4364" width="9.109375" style="2"/>
    <col min="4365" max="4365" width="7.88671875" style="2" customWidth="1"/>
    <col min="4366" max="4368" width="9.109375" style="2"/>
    <col min="4369" max="4369" width="7.88671875" style="2" customWidth="1"/>
    <col min="4370" max="4370" width="9.109375" style="2"/>
    <col min="4371" max="4372" width="8.44140625" style="2" customWidth="1"/>
    <col min="4373" max="4373" width="9.109375" style="2"/>
    <col min="4374" max="4374" width="21.5546875" style="2" customWidth="1"/>
    <col min="4375" max="4608" width="9.109375" style="2"/>
    <col min="4609" max="4609" width="5.44140625" style="2" customWidth="1"/>
    <col min="4610" max="4610" width="29.33203125" style="2" customWidth="1"/>
    <col min="4611" max="4611" width="28.109375" style="2" customWidth="1"/>
    <col min="4612" max="4612" width="15.88671875" style="2" customWidth="1"/>
    <col min="4613" max="4613" width="14.5546875" style="2" customWidth="1"/>
    <col min="4614" max="4614" width="12.44140625" style="2" customWidth="1"/>
    <col min="4615" max="4615" width="9.109375" style="2"/>
    <col min="4616" max="4616" width="9" style="2" customWidth="1"/>
    <col min="4617" max="4620" width="9.109375" style="2"/>
    <col min="4621" max="4621" width="7.88671875" style="2" customWidth="1"/>
    <col min="4622" max="4624" width="9.109375" style="2"/>
    <col min="4625" max="4625" width="7.88671875" style="2" customWidth="1"/>
    <col min="4626" max="4626" width="9.109375" style="2"/>
    <col min="4627" max="4628" width="8.44140625" style="2" customWidth="1"/>
    <col min="4629" max="4629" width="9.109375" style="2"/>
    <col min="4630" max="4630" width="21.5546875" style="2" customWidth="1"/>
    <col min="4631" max="4864" width="9.109375" style="2"/>
    <col min="4865" max="4865" width="5.44140625" style="2" customWidth="1"/>
    <col min="4866" max="4866" width="29.33203125" style="2" customWidth="1"/>
    <col min="4867" max="4867" width="28.109375" style="2" customWidth="1"/>
    <col min="4868" max="4868" width="15.88671875" style="2" customWidth="1"/>
    <col min="4869" max="4869" width="14.5546875" style="2" customWidth="1"/>
    <col min="4870" max="4870" width="12.44140625" style="2" customWidth="1"/>
    <col min="4871" max="4871" width="9.109375" style="2"/>
    <col min="4872" max="4872" width="9" style="2" customWidth="1"/>
    <col min="4873" max="4876" width="9.109375" style="2"/>
    <col min="4877" max="4877" width="7.88671875" style="2" customWidth="1"/>
    <col min="4878" max="4880" width="9.109375" style="2"/>
    <col min="4881" max="4881" width="7.88671875" style="2" customWidth="1"/>
    <col min="4882" max="4882" width="9.109375" style="2"/>
    <col min="4883" max="4884" width="8.44140625" style="2" customWidth="1"/>
    <col min="4885" max="4885" width="9.109375" style="2"/>
    <col min="4886" max="4886" width="21.5546875" style="2" customWidth="1"/>
    <col min="4887" max="5120" width="9.109375" style="2"/>
    <col min="5121" max="5121" width="5.44140625" style="2" customWidth="1"/>
    <col min="5122" max="5122" width="29.33203125" style="2" customWidth="1"/>
    <col min="5123" max="5123" width="28.109375" style="2" customWidth="1"/>
    <col min="5124" max="5124" width="15.88671875" style="2" customWidth="1"/>
    <col min="5125" max="5125" width="14.5546875" style="2" customWidth="1"/>
    <col min="5126" max="5126" width="12.44140625" style="2" customWidth="1"/>
    <col min="5127" max="5127" width="9.109375" style="2"/>
    <col min="5128" max="5128" width="9" style="2" customWidth="1"/>
    <col min="5129" max="5132" width="9.109375" style="2"/>
    <col min="5133" max="5133" width="7.88671875" style="2" customWidth="1"/>
    <col min="5134" max="5136" width="9.109375" style="2"/>
    <col min="5137" max="5137" width="7.88671875" style="2" customWidth="1"/>
    <col min="5138" max="5138" width="9.109375" style="2"/>
    <col min="5139" max="5140" width="8.44140625" style="2" customWidth="1"/>
    <col min="5141" max="5141" width="9.109375" style="2"/>
    <col min="5142" max="5142" width="21.5546875" style="2" customWidth="1"/>
    <col min="5143" max="5376" width="9.109375" style="2"/>
    <col min="5377" max="5377" width="5.44140625" style="2" customWidth="1"/>
    <col min="5378" max="5378" width="29.33203125" style="2" customWidth="1"/>
    <col min="5379" max="5379" width="28.109375" style="2" customWidth="1"/>
    <col min="5380" max="5380" width="15.88671875" style="2" customWidth="1"/>
    <col min="5381" max="5381" width="14.5546875" style="2" customWidth="1"/>
    <col min="5382" max="5382" width="12.44140625" style="2" customWidth="1"/>
    <col min="5383" max="5383" width="9.109375" style="2"/>
    <col min="5384" max="5384" width="9" style="2" customWidth="1"/>
    <col min="5385" max="5388" width="9.109375" style="2"/>
    <col min="5389" max="5389" width="7.88671875" style="2" customWidth="1"/>
    <col min="5390" max="5392" width="9.109375" style="2"/>
    <col min="5393" max="5393" width="7.88671875" style="2" customWidth="1"/>
    <col min="5394" max="5394" width="9.109375" style="2"/>
    <col min="5395" max="5396" width="8.44140625" style="2" customWidth="1"/>
    <col min="5397" max="5397" width="9.109375" style="2"/>
    <col min="5398" max="5398" width="21.5546875" style="2" customWidth="1"/>
    <col min="5399" max="5632" width="9.109375" style="2"/>
    <col min="5633" max="5633" width="5.44140625" style="2" customWidth="1"/>
    <col min="5634" max="5634" width="29.33203125" style="2" customWidth="1"/>
    <col min="5635" max="5635" width="28.109375" style="2" customWidth="1"/>
    <col min="5636" max="5636" width="15.88671875" style="2" customWidth="1"/>
    <col min="5637" max="5637" width="14.5546875" style="2" customWidth="1"/>
    <col min="5638" max="5638" width="12.44140625" style="2" customWidth="1"/>
    <col min="5639" max="5639" width="9.109375" style="2"/>
    <col min="5640" max="5640" width="9" style="2" customWidth="1"/>
    <col min="5641" max="5644" width="9.109375" style="2"/>
    <col min="5645" max="5645" width="7.88671875" style="2" customWidth="1"/>
    <col min="5646" max="5648" width="9.109375" style="2"/>
    <col min="5649" max="5649" width="7.88671875" style="2" customWidth="1"/>
    <col min="5650" max="5650" width="9.109375" style="2"/>
    <col min="5651" max="5652" width="8.44140625" style="2" customWidth="1"/>
    <col min="5653" max="5653" width="9.109375" style="2"/>
    <col min="5654" max="5654" width="21.5546875" style="2" customWidth="1"/>
    <col min="5655" max="5888" width="9.109375" style="2"/>
    <col min="5889" max="5889" width="5.44140625" style="2" customWidth="1"/>
    <col min="5890" max="5890" width="29.33203125" style="2" customWidth="1"/>
    <col min="5891" max="5891" width="28.109375" style="2" customWidth="1"/>
    <col min="5892" max="5892" width="15.88671875" style="2" customWidth="1"/>
    <col min="5893" max="5893" width="14.5546875" style="2" customWidth="1"/>
    <col min="5894" max="5894" width="12.44140625" style="2" customWidth="1"/>
    <col min="5895" max="5895" width="9.109375" style="2"/>
    <col min="5896" max="5896" width="9" style="2" customWidth="1"/>
    <col min="5897" max="5900" width="9.109375" style="2"/>
    <col min="5901" max="5901" width="7.88671875" style="2" customWidth="1"/>
    <col min="5902" max="5904" width="9.109375" style="2"/>
    <col min="5905" max="5905" width="7.88671875" style="2" customWidth="1"/>
    <col min="5906" max="5906" width="9.109375" style="2"/>
    <col min="5907" max="5908" width="8.44140625" style="2" customWidth="1"/>
    <col min="5909" max="5909" width="9.109375" style="2"/>
    <col min="5910" max="5910" width="21.5546875" style="2" customWidth="1"/>
    <col min="5911" max="6144" width="9.109375" style="2"/>
    <col min="6145" max="6145" width="5.44140625" style="2" customWidth="1"/>
    <col min="6146" max="6146" width="29.33203125" style="2" customWidth="1"/>
    <col min="6147" max="6147" width="28.109375" style="2" customWidth="1"/>
    <col min="6148" max="6148" width="15.88671875" style="2" customWidth="1"/>
    <col min="6149" max="6149" width="14.5546875" style="2" customWidth="1"/>
    <col min="6150" max="6150" width="12.44140625" style="2" customWidth="1"/>
    <col min="6151" max="6151" width="9.109375" style="2"/>
    <col min="6152" max="6152" width="9" style="2" customWidth="1"/>
    <col min="6153" max="6156" width="9.109375" style="2"/>
    <col min="6157" max="6157" width="7.88671875" style="2" customWidth="1"/>
    <col min="6158" max="6160" width="9.109375" style="2"/>
    <col min="6161" max="6161" width="7.88671875" style="2" customWidth="1"/>
    <col min="6162" max="6162" width="9.109375" style="2"/>
    <col min="6163" max="6164" width="8.44140625" style="2" customWidth="1"/>
    <col min="6165" max="6165" width="9.109375" style="2"/>
    <col min="6166" max="6166" width="21.5546875" style="2" customWidth="1"/>
    <col min="6167" max="6400" width="9.109375" style="2"/>
    <col min="6401" max="6401" width="5.44140625" style="2" customWidth="1"/>
    <col min="6402" max="6402" width="29.33203125" style="2" customWidth="1"/>
    <col min="6403" max="6403" width="28.109375" style="2" customWidth="1"/>
    <col min="6404" max="6404" width="15.88671875" style="2" customWidth="1"/>
    <col min="6405" max="6405" width="14.5546875" style="2" customWidth="1"/>
    <col min="6406" max="6406" width="12.44140625" style="2" customWidth="1"/>
    <col min="6407" max="6407" width="9.109375" style="2"/>
    <col min="6408" max="6408" width="9" style="2" customWidth="1"/>
    <col min="6409" max="6412" width="9.109375" style="2"/>
    <col min="6413" max="6413" width="7.88671875" style="2" customWidth="1"/>
    <col min="6414" max="6416" width="9.109375" style="2"/>
    <col min="6417" max="6417" width="7.88671875" style="2" customWidth="1"/>
    <col min="6418" max="6418" width="9.109375" style="2"/>
    <col min="6419" max="6420" width="8.44140625" style="2" customWidth="1"/>
    <col min="6421" max="6421" width="9.109375" style="2"/>
    <col min="6422" max="6422" width="21.5546875" style="2" customWidth="1"/>
    <col min="6423" max="6656" width="9.109375" style="2"/>
    <col min="6657" max="6657" width="5.44140625" style="2" customWidth="1"/>
    <col min="6658" max="6658" width="29.33203125" style="2" customWidth="1"/>
    <col min="6659" max="6659" width="28.109375" style="2" customWidth="1"/>
    <col min="6660" max="6660" width="15.88671875" style="2" customWidth="1"/>
    <col min="6661" max="6661" width="14.5546875" style="2" customWidth="1"/>
    <col min="6662" max="6662" width="12.44140625" style="2" customWidth="1"/>
    <col min="6663" max="6663" width="9.109375" style="2"/>
    <col min="6664" max="6664" width="9" style="2" customWidth="1"/>
    <col min="6665" max="6668" width="9.109375" style="2"/>
    <col min="6669" max="6669" width="7.88671875" style="2" customWidth="1"/>
    <col min="6670" max="6672" width="9.109375" style="2"/>
    <col min="6673" max="6673" width="7.88671875" style="2" customWidth="1"/>
    <col min="6674" max="6674" width="9.109375" style="2"/>
    <col min="6675" max="6676" width="8.44140625" style="2" customWidth="1"/>
    <col min="6677" max="6677" width="9.109375" style="2"/>
    <col min="6678" max="6678" width="21.5546875" style="2" customWidth="1"/>
    <col min="6679" max="6912" width="9.109375" style="2"/>
    <col min="6913" max="6913" width="5.44140625" style="2" customWidth="1"/>
    <col min="6914" max="6914" width="29.33203125" style="2" customWidth="1"/>
    <col min="6915" max="6915" width="28.109375" style="2" customWidth="1"/>
    <col min="6916" max="6916" width="15.88671875" style="2" customWidth="1"/>
    <col min="6917" max="6917" width="14.5546875" style="2" customWidth="1"/>
    <col min="6918" max="6918" width="12.44140625" style="2" customWidth="1"/>
    <col min="6919" max="6919" width="9.109375" style="2"/>
    <col min="6920" max="6920" width="9" style="2" customWidth="1"/>
    <col min="6921" max="6924" width="9.109375" style="2"/>
    <col min="6925" max="6925" width="7.88671875" style="2" customWidth="1"/>
    <col min="6926" max="6928" width="9.109375" style="2"/>
    <col min="6929" max="6929" width="7.88671875" style="2" customWidth="1"/>
    <col min="6930" max="6930" width="9.109375" style="2"/>
    <col min="6931" max="6932" width="8.44140625" style="2" customWidth="1"/>
    <col min="6933" max="6933" width="9.109375" style="2"/>
    <col min="6934" max="6934" width="21.5546875" style="2" customWidth="1"/>
    <col min="6935" max="7168" width="9.109375" style="2"/>
    <col min="7169" max="7169" width="5.44140625" style="2" customWidth="1"/>
    <col min="7170" max="7170" width="29.33203125" style="2" customWidth="1"/>
    <col min="7171" max="7171" width="28.109375" style="2" customWidth="1"/>
    <col min="7172" max="7172" width="15.88671875" style="2" customWidth="1"/>
    <col min="7173" max="7173" width="14.5546875" style="2" customWidth="1"/>
    <col min="7174" max="7174" width="12.44140625" style="2" customWidth="1"/>
    <col min="7175" max="7175" width="9.109375" style="2"/>
    <col min="7176" max="7176" width="9" style="2" customWidth="1"/>
    <col min="7177" max="7180" width="9.109375" style="2"/>
    <col min="7181" max="7181" width="7.88671875" style="2" customWidth="1"/>
    <col min="7182" max="7184" width="9.109375" style="2"/>
    <col min="7185" max="7185" width="7.88671875" style="2" customWidth="1"/>
    <col min="7186" max="7186" width="9.109375" style="2"/>
    <col min="7187" max="7188" width="8.44140625" style="2" customWidth="1"/>
    <col min="7189" max="7189" width="9.109375" style="2"/>
    <col min="7190" max="7190" width="21.5546875" style="2" customWidth="1"/>
    <col min="7191" max="7424" width="9.109375" style="2"/>
    <col min="7425" max="7425" width="5.44140625" style="2" customWidth="1"/>
    <col min="7426" max="7426" width="29.33203125" style="2" customWidth="1"/>
    <col min="7427" max="7427" width="28.109375" style="2" customWidth="1"/>
    <col min="7428" max="7428" width="15.88671875" style="2" customWidth="1"/>
    <col min="7429" max="7429" width="14.5546875" style="2" customWidth="1"/>
    <col min="7430" max="7430" width="12.44140625" style="2" customWidth="1"/>
    <col min="7431" max="7431" width="9.109375" style="2"/>
    <col min="7432" max="7432" width="9" style="2" customWidth="1"/>
    <col min="7433" max="7436" width="9.109375" style="2"/>
    <col min="7437" max="7437" width="7.88671875" style="2" customWidth="1"/>
    <col min="7438" max="7440" width="9.109375" style="2"/>
    <col min="7441" max="7441" width="7.88671875" style="2" customWidth="1"/>
    <col min="7442" max="7442" width="9.109375" style="2"/>
    <col min="7443" max="7444" width="8.44140625" style="2" customWidth="1"/>
    <col min="7445" max="7445" width="9.109375" style="2"/>
    <col min="7446" max="7446" width="21.5546875" style="2" customWidth="1"/>
    <col min="7447" max="7680" width="9.109375" style="2"/>
    <col min="7681" max="7681" width="5.44140625" style="2" customWidth="1"/>
    <col min="7682" max="7682" width="29.33203125" style="2" customWidth="1"/>
    <col min="7683" max="7683" width="28.109375" style="2" customWidth="1"/>
    <col min="7684" max="7684" width="15.88671875" style="2" customWidth="1"/>
    <col min="7685" max="7685" width="14.5546875" style="2" customWidth="1"/>
    <col min="7686" max="7686" width="12.44140625" style="2" customWidth="1"/>
    <col min="7687" max="7687" width="9.109375" style="2"/>
    <col min="7688" max="7688" width="9" style="2" customWidth="1"/>
    <col min="7689" max="7692" width="9.109375" style="2"/>
    <col min="7693" max="7693" width="7.88671875" style="2" customWidth="1"/>
    <col min="7694" max="7696" width="9.109375" style="2"/>
    <col min="7697" max="7697" width="7.88671875" style="2" customWidth="1"/>
    <col min="7698" max="7698" width="9.109375" style="2"/>
    <col min="7699" max="7700" width="8.44140625" style="2" customWidth="1"/>
    <col min="7701" max="7701" width="9.109375" style="2"/>
    <col min="7702" max="7702" width="21.5546875" style="2" customWidth="1"/>
    <col min="7703" max="7936" width="9.109375" style="2"/>
    <col min="7937" max="7937" width="5.44140625" style="2" customWidth="1"/>
    <col min="7938" max="7938" width="29.33203125" style="2" customWidth="1"/>
    <col min="7939" max="7939" width="28.109375" style="2" customWidth="1"/>
    <col min="7940" max="7940" width="15.88671875" style="2" customWidth="1"/>
    <col min="7941" max="7941" width="14.5546875" style="2" customWidth="1"/>
    <col min="7942" max="7942" width="12.44140625" style="2" customWidth="1"/>
    <col min="7943" max="7943" width="9.109375" style="2"/>
    <col min="7944" max="7944" width="9" style="2" customWidth="1"/>
    <col min="7945" max="7948" width="9.109375" style="2"/>
    <col min="7949" max="7949" width="7.88671875" style="2" customWidth="1"/>
    <col min="7950" max="7952" width="9.109375" style="2"/>
    <col min="7953" max="7953" width="7.88671875" style="2" customWidth="1"/>
    <col min="7954" max="7954" width="9.109375" style="2"/>
    <col min="7955" max="7956" width="8.44140625" style="2" customWidth="1"/>
    <col min="7957" max="7957" width="9.109375" style="2"/>
    <col min="7958" max="7958" width="21.5546875" style="2" customWidth="1"/>
    <col min="7959" max="8192" width="9.109375" style="2"/>
    <col min="8193" max="8193" width="5.44140625" style="2" customWidth="1"/>
    <col min="8194" max="8194" width="29.33203125" style="2" customWidth="1"/>
    <col min="8195" max="8195" width="28.109375" style="2" customWidth="1"/>
    <col min="8196" max="8196" width="15.88671875" style="2" customWidth="1"/>
    <col min="8197" max="8197" width="14.5546875" style="2" customWidth="1"/>
    <col min="8198" max="8198" width="12.44140625" style="2" customWidth="1"/>
    <col min="8199" max="8199" width="9.109375" style="2"/>
    <col min="8200" max="8200" width="9" style="2" customWidth="1"/>
    <col min="8201" max="8204" width="9.109375" style="2"/>
    <col min="8205" max="8205" width="7.88671875" style="2" customWidth="1"/>
    <col min="8206" max="8208" width="9.109375" style="2"/>
    <col min="8209" max="8209" width="7.88671875" style="2" customWidth="1"/>
    <col min="8210" max="8210" width="9.109375" style="2"/>
    <col min="8211" max="8212" width="8.44140625" style="2" customWidth="1"/>
    <col min="8213" max="8213" width="9.109375" style="2"/>
    <col min="8214" max="8214" width="21.5546875" style="2" customWidth="1"/>
    <col min="8215" max="8448" width="9.109375" style="2"/>
    <col min="8449" max="8449" width="5.44140625" style="2" customWidth="1"/>
    <col min="8450" max="8450" width="29.33203125" style="2" customWidth="1"/>
    <col min="8451" max="8451" width="28.109375" style="2" customWidth="1"/>
    <col min="8452" max="8452" width="15.88671875" style="2" customWidth="1"/>
    <col min="8453" max="8453" width="14.5546875" style="2" customWidth="1"/>
    <col min="8454" max="8454" width="12.44140625" style="2" customWidth="1"/>
    <col min="8455" max="8455" width="9.109375" style="2"/>
    <col min="8456" max="8456" width="9" style="2" customWidth="1"/>
    <col min="8457" max="8460" width="9.109375" style="2"/>
    <col min="8461" max="8461" width="7.88671875" style="2" customWidth="1"/>
    <col min="8462" max="8464" width="9.109375" style="2"/>
    <col min="8465" max="8465" width="7.88671875" style="2" customWidth="1"/>
    <col min="8466" max="8466" width="9.109375" style="2"/>
    <col min="8467" max="8468" width="8.44140625" style="2" customWidth="1"/>
    <col min="8469" max="8469" width="9.109375" style="2"/>
    <col min="8470" max="8470" width="21.5546875" style="2" customWidth="1"/>
    <col min="8471" max="8704" width="9.109375" style="2"/>
    <col min="8705" max="8705" width="5.44140625" style="2" customWidth="1"/>
    <col min="8706" max="8706" width="29.33203125" style="2" customWidth="1"/>
    <col min="8707" max="8707" width="28.109375" style="2" customWidth="1"/>
    <col min="8708" max="8708" width="15.88671875" style="2" customWidth="1"/>
    <col min="8709" max="8709" width="14.5546875" style="2" customWidth="1"/>
    <col min="8710" max="8710" width="12.44140625" style="2" customWidth="1"/>
    <col min="8711" max="8711" width="9.109375" style="2"/>
    <col min="8712" max="8712" width="9" style="2" customWidth="1"/>
    <col min="8713" max="8716" width="9.109375" style="2"/>
    <col min="8717" max="8717" width="7.88671875" style="2" customWidth="1"/>
    <col min="8718" max="8720" width="9.109375" style="2"/>
    <col min="8721" max="8721" width="7.88671875" style="2" customWidth="1"/>
    <col min="8722" max="8722" width="9.109375" style="2"/>
    <col min="8723" max="8724" width="8.44140625" style="2" customWidth="1"/>
    <col min="8725" max="8725" width="9.109375" style="2"/>
    <col min="8726" max="8726" width="21.5546875" style="2" customWidth="1"/>
    <col min="8727" max="8960" width="9.109375" style="2"/>
    <col min="8961" max="8961" width="5.44140625" style="2" customWidth="1"/>
    <col min="8962" max="8962" width="29.33203125" style="2" customWidth="1"/>
    <col min="8963" max="8963" width="28.109375" style="2" customWidth="1"/>
    <col min="8964" max="8964" width="15.88671875" style="2" customWidth="1"/>
    <col min="8965" max="8965" width="14.5546875" style="2" customWidth="1"/>
    <col min="8966" max="8966" width="12.44140625" style="2" customWidth="1"/>
    <col min="8967" max="8967" width="9.109375" style="2"/>
    <col min="8968" max="8968" width="9" style="2" customWidth="1"/>
    <col min="8969" max="8972" width="9.109375" style="2"/>
    <col min="8973" max="8973" width="7.88671875" style="2" customWidth="1"/>
    <col min="8974" max="8976" width="9.109375" style="2"/>
    <col min="8977" max="8977" width="7.88671875" style="2" customWidth="1"/>
    <col min="8978" max="8978" width="9.109375" style="2"/>
    <col min="8979" max="8980" width="8.44140625" style="2" customWidth="1"/>
    <col min="8981" max="8981" width="9.109375" style="2"/>
    <col min="8982" max="8982" width="21.5546875" style="2" customWidth="1"/>
    <col min="8983" max="9216" width="9.109375" style="2"/>
    <col min="9217" max="9217" width="5.44140625" style="2" customWidth="1"/>
    <col min="9218" max="9218" width="29.33203125" style="2" customWidth="1"/>
    <col min="9219" max="9219" width="28.109375" style="2" customWidth="1"/>
    <col min="9220" max="9220" width="15.88671875" style="2" customWidth="1"/>
    <col min="9221" max="9221" width="14.5546875" style="2" customWidth="1"/>
    <col min="9222" max="9222" width="12.44140625" style="2" customWidth="1"/>
    <col min="9223" max="9223" width="9.109375" style="2"/>
    <col min="9224" max="9224" width="9" style="2" customWidth="1"/>
    <col min="9225" max="9228" width="9.109375" style="2"/>
    <col min="9229" max="9229" width="7.88671875" style="2" customWidth="1"/>
    <col min="9230" max="9232" width="9.109375" style="2"/>
    <col min="9233" max="9233" width="7.88671875" style="2" customWidth="1"/>
    <col min="9234" max="9234" width="9.109375" style="2"/>
    <col min="9235" max="9236" width="8.44140625" style="2" customWidth="1"/>
    <col min="9237" max="9237" width="9.109375" style="2"/>
    <col min="9238" max="9238" width="21.5546875" style="2" customWidth="1"/>
    <col min="9239" max="9472" width="9.109375" style="2"/>
    <col min="9473" max="9473" width="5.44140625" style="2" customWidth="1"/>
    <col min="9474" max="9474" width="29.33203125" style="2" customWidth="1"/>
    <col min="9475" max="9475" width="28.109375" style="2" customWidth="1"/>
    <col min="9476" max="9476" width="15.88671875" style="2" customWidth="1"/>
    <col min="9477" max="9477" width="14.5546875" style="2" customWidth="1"/>
    <col min="9478" max="9478" width="12.44140625" style="2" customWidth="1"/>
    <col min="9479" max="9479" width="9.109375" style="2"/>
    <col min="9480" max="9480" width="9" style="2" customWidth="1"/>
    <col min="9481" max="9484" width="9.109375" style="2"/>
    <col min="9485" max="9485" width="7.88671875" style="2" customWidth="1"/>
    <col min="9486" max="9488" width="9.109375" style="2"/>
    <col min="9489" max="9489" width="7.88671875" style="2" customWidth="1"/>
    <col min="9490" max="9490" width="9.109375" style="2"/>
    <col min="9491" max="9492" width="8.44140625" style="2" customWidth="1"/>
    <col min="9493" max="9493" width="9.109375" style="2"/>
    <col min="9494" max="9494" width="21.5546875" style="2" customWidth="1"/>
    <col min="9495" max="9728" width="9.109375" style="2"/>
    <col min="9729" max="9729" width="5.44140625" style="2" customWidth="1"/>
    <col min="9730" max="9730" width="29.33203125" style="2" customWidth="1"/>
    <col min="9731" max="9731" width="28.109375" style="2" customWidth="1"/>
    <col min="9732" max="9732" width="15.88671875" style="2" customWidth="1"/>
    <col min="9733" max="9733" width="14.5546875" style="2" customWidth="1"/>
    <col min="9734" max="9734" width="12.44140625" style="2" customWidth="1"/>
    <col min="9735" max="9735" width="9.109375" style="2"/>
    <col min="9736" max="9736" width="9" style="2" customWidth="1"/>
    <col min="9737" max="9740" width="9.109375" style="2"/>
    <col min="9741" max="9741" width="7.88671875" style="2" customWidth="1"/>
    <col min="9742" max="9744" width="9.109375" style="2"/>
    <col min="9745" max="9745" width="7.88671875" style="2" customWidth="1"/>
    <col min="9746" max="9746" width="9.109375" style="2"/>
    <col min="9747" max="9748" width="8.44140625" style="2" customWidth="1"/>
    <col min="9749" max="9749" width="9.109375" style="2"/>
    <col min="9750" max="9750" width="21.5546875" style="2" customWidth="1"/>
    <col min="9751" max="9984" width="9.109375" style="2"/>
    <col min="9985" max="9985" width="5.44140625" style="2" customWidth="1"/>
    <col min="9986" max="9986" width="29.33203125" style="2" customWidth="1"/>
    <col min="9987" max="9987" width="28.109375" style="2" customWidth="1"/>
    <col min="9988" max="9988" width="15.88671875" style="2" customWidth="1"/>
    <col min="9989" max="9989" width="14.5546875" style="2" customWidth="1"/>
    <col min="9990" max="9990" width="12.44140625" style="2" customWidth="1"/>
    <col min="9991" max="9991" width="9.109375" style="2"/>
    <col min="9992" max="9992" width="9" style="2" customWidth="1"/>
    <col min="9993" max="9996" width="9.109375" style="2"/>
    <col min="9997" max="9997" width="7.88671875" style="2" customWidth="1"/>
    <col min="9998" max="10000" width="9.109375" style="2"/>
    <col min="10001" max="10001" width="7.88671875" style="2" customWidth="1"/>
    <col min="10002" max="10002" width="9.109375" style="2"/>
    <col min="10003" max="10004" width="8.44140625" style="2" customWidth="1"/>
    <col min="10005" max="10005" width="9.109375" style="2"/>
    <col min="10006" max="10006" width="21.5546875" style="2" customWidth="1"/>
    <col min="10007" max="10240" width="9.109375" style="2"/>
    <col min="10241" max="10241" width="5.44140625" style="2" customWidth="1"/>
    <col min="10242" max="10242" width="29.33203125" style="2" customWidth="1"/>
    <col min="10243" max="10243" width="28.109375" style="2" customWidth="1"/>
    <col min="10244" max="10244" width="15.88671875" style="2" customWidth="1"/>
    <col min="10245" max="10245" width="14.5546875" style="2" customWidth="1"/>
    <col min="10246" max="10246" width="12.44140625" style="2" customWidth="1"/>
    <col min="10247" max="10247" width="9.109375" style="2"/>
    <col min="10248" max="10248" width="9" style="2" customWidth="1"/>
    <col min="10249" max="10252" width="9.109375" style="2"/>
    <col min="10253" max="10253" width="7.88671875" style="2" customWidth="1"/>
    <col min="10254" max="10256" width="9.109375" style="2"/>
    <col min="10257" max="10257" width="7.88671875" style="2" customWidth="1"/>
    <col min="10258" max="10258" width="9.109375" style="2"/>
    <col min="10259" max="10260" width="8.44140625" style="2" customWidth="1"/>
    <col min="10261" max="10261" width="9.109375" style="2"/>
    <col min="10262" max="10262" width="21.5546875" style="2" customWidth="1"/>
    <col min="10263" max="10496" width="9.109375" style="2"/>
    <col min="10497" max="10497" width="5.44140625" style="2" customWidth="1"/>
    <col min="10498" max="10498" width="29.33203125" style="2" customWidth="1"/>
    <col min="10499" max="10499" width="28.109375" style="2" customWidth="1"/>
    <col min="10500" max="10500" width="15.88671875" style="2" customWidth="1"/>
    <col min="10501" max="10501" width="14.5546875" style="2" customWidth="1"/>
    <col min="10502" max="10502" width="12.44140625" style="2" customWidth="1"/>
    <col min="10503" max="10503" width="9.109375" style="2"/>
    <col min="10504" max="10504" width="9" style="2" customWidth="1"/>
    <col min="10505" max="10508" width="9.109375" style="2"/>
    <col min="10509" max="10509" width="7.88671875" style="2" customWidth="1"/>
    <col min="10510" max="10512" width="9.109375" style="2"/>
    <col min="10513" max="10513" width="7.88671875" style="2" customWidth="1"/>
    <col min="10514" max="10514" width="9.109375" style="2"/>
    <col min="10515" max="10516" width="8.44140625" style="2" customWidth="1"/>
    <col min="10517" max="10517" width="9.109375" style="2"/>
    <col min="10518" max="10518" width="21.5546875" style="2" customWidth="1"/>
    <col min="10519" max="10752" width="9.109375" style="2"/>
    <col min="10753" max="10753" width="5.44140625" style="2" customWidth="1"/>
    <col min="10754" max="10754" width="29.33203125" style="2" customWidth="1"/>
    <col min="10755" max="10755" width="28.109375" style="2" customWidth="1"/>
    <col min="10756" max="10756" width="15.88671875" style="2" customWidth="1"/>
    <col min="10757" max="10757" width="14.5546875" style="2" customWidth="1"/>
    <col min="10758" max="10758" width="12.44140625" style="2" customWidth="1"/>
    <col min="10759" max="10759" width="9.109375" style="2"/>
    <col min="10760" max="10760" width="9" style="2" customWidth="1"/>
    <col min="10761" max="10764" width="9.109375" style="2"/>
    <col min="10765" max="10765" width="7.88671875" style="2" customWidth="1"/>
    <col min="10766" max="10768" width="9.109375" style="2"/>
    <col min="10769" max="10769" width="7.88671875" style="2" customWidth="1"/>
    <col min="10770" max="10770" width="9.109375" style="2"/>
    <col min="10771" max="10772" width="8.44140625" style="2" customWidth="1"/>
    <col min="10773" max="10773" width="9.109375" style="2"/>
    <col min="10774" max="10774" width="21.5546875" style="2" customWidth="1"/>
    <col min="10775" max="11008" width="9.109375" style="2"/>
    <col min="11009" max="11009" width="5.44140625" style="2" customWidth="1"/>
    <col min="11010" max="11010" width="29.33203125" style="2" customWidth="1"/>
    <col min="11011" max="11011" width="28.109375" style="2" customWidth="1"/>
    <col min="11012" max="11012" width="15.88671875" style="2" customWidth="1"/>
    <col min="11013" max="11013" width="14.5546875" style="2" customWidth="1"/>
    <col min="11014" max="11014" width="12.44140625" style="2" customWidth="1"/>
    <col min="11015" max="11015" width="9.109375" style="2"/>
    <col min="11016" max="11016" width="9" style="2" customWidth="1"/>
    <col min="11017" max="11020" width="9.109375" style="2"/>
    <col min="11021" max="11021" width="7.88671875" style="2" customWidth="1"/>
    <col min="11022" max="11024" width="9.109375" style="2"/>
    <col min="11025" max="11025" width="7.88671875" style="2" customWidth="1"/>
    <col min="11026" max="11026" width="9.109375" style="2"/>
    <col min="11027" max="11028" width="8.44140625" style="2" customWidth="1"/>
    <col min="11029" max="11029" width="9.109375" style="2"/>
    <col min="11030" max="11030" width="21.5546875" style="2" customWidth="1"/>
    <col min="11031" max="11264" width="9.109375" style="2"/>
    <col min="11265" max="11265" width="5.44140625" style="2" customWidth="1"/>
    <col min="11266" max="11266" width="29.33203125" style="2" customWidth="1"/>
    <col min="11267" max="11267" width="28.109375" style="2" customWidth="1"/>
    <col min="11268" max="11268" width="15.88671875" style="2" customWidth="1"/>
    <col min="11269" max="11269" width="14.5546875" style="2" customWidth="1"/>
    <col min="11270" max="11270" width="12.44140625" style="2" customWidth="1"/>
    <col min="11271" max="11271" width="9.109375" style="2"/>
    <col min="11272" max="11272" width="9" style="2" customWidth="1"/>
    <col min="11273" max="11276" width="9.109375" style="2"/>
    <col min="11277" max="11277" width="7.88671875" style="2" customWidth="1"/>
    <col min="11278" max="11280" width="9.109375" style="2"/>
    <col min="11281" max="11281" width="7.88671875" style="2" customWidth="1"/>
    <col min="11282" max="11282" width="9.109375" style="2"/>
    <col min="11283" max="11284" width="8.44140625" style="2" customWidth="1"/>
    <col min="11285" max="11285" width="9.109375" style="2"/>
    <col min="11286" max="11286" width="21.5546875" style="2" customWidth="1"/>
    <col min="11287" max="11520" width="9.109375" style="2"/>
    <col min="11521" max="11521" width="5.44140625" style="2" customWidth="1"/>
    <col min="11522" max="11522" width="29.33203125" style="2" customWidth="1"/>
    <col min="11523" max="11523" width="28.109375" style="2" customWidth="1"/>
    <col min="11524" max="11524" width="15.88671875" style="2" customWidth="1"/>
    <col min="11525" max="11525" width="14.5546875" style="2" customWidth="1"/>
    <col min="11526" max="11526" width="12.44140625" style="2" customWidth="1"/>
    <col min="11527" max="11527" width="9.109375" style="2"/>
    <col min="11528" max="11528" width="9" style="2" customWidth="1"/>
    <col min="11529" max="11532" width="9.109375" style="2"/>
    <col min="11533" max="11533" width="7.88671875" style="2" customWidth="1"/>
    <col min="11534" max="11536" width="9.109375" style="2"/>
    <col min="11537" max="11537" width="7.88671875" style="2" customWidth="1"/>
    <col min="11538" max="11538" width="9.109375" style="2"/>
    <col min="11539" max="11540" width="8.44140625" style="2" customWidth="1"/>
    <col min="11541" max="11541" width="9.109375" style="2"/>
    <col min="11542" max="11542" width="21.5546875" style="2" customWidth="1"/>
    <col min="11543" max="11776" width="9.109375" style="2"/>
    <col min="11777" max="11777" width="5.44140625" style="2" customWidth="1"/>
    <col min="11778" max="11778" width="29.33203125" style="2" customWidth="1"/>
    <col min="11779" max="11779" width="28.109375" style="2" customWidth="1"/>
    <col min="11780" max="11780" width="15.88671875" style="2" customWidth="1"/>
    <col min="11781" max="11781" width="14.5546875" style="2" customWidth="1"/>
    <col min="11782" max="11782" width="12.44140625" style="2" customWidth="1"/>
    <col min="11783" max="11783" width="9.109375" style="2"/>
    <col min="11784" max="11784" width="9" style="2" customWidth="1"/>
    <col min="11785" max="11788" width="9.109375" style="2"/>
    <col min="11789" max="11789" width="7.88671875" style="2" customWidth="1"/>
    <col min="11790" max="11792" width="9.109375" style="2"/>
    <col min="11793" max="11793" width="7.88671875" style="2" customWidth="1"/>
    <col min="11794" max="11794" width="9.109375" style="2"/>
    <col min="11795" max="11796" width="8.44140625" style="2" customWidth="1"/>
    <col min="11797" max="11797" width="9.109375" style="2"/>
    <col min="11798" max="11798" width="21.5546875" style="2" customWidth="1"/>
    <col min="11799" max="12032" width="9.109375" style="2"/>
    <col min="12033" max="12033" width="5.44140625" style="2" customWidth="1"/>
    <col min="12034" max="12034" width="29.33203125" style="2" customWidth="1"/>
    <col min="12035" max="12035" width="28.109375" style="2" customWidth="1"/>
    <col min="12036" max="12036" width="15.88671875" style="2" customWidth="1"/>
    <col min="12037" max="12037" width="14.5546875" style="2" customWidth="1"/>
    <col min="12038" max="12038" width="12.44140625" style="2" customWidth="1"/>
    <col min="12039" max="12039" width="9.109375" style="2"/>
    <col min="12040" max="12040" width="9" style="2" customWidth="1"/>
    <col min="12041" max="12044" width="9.109375" style="2"/>
    <col min="12045" max="12045" width="7.88671875" style="2" customWidth="1"/>
    <col min="12046" max="12048" width="9.109375" style="2"/>
    <col min="12049" max="12049" width="7.88671875" style="2" customWidth="1"/>
    <col min="12050" max="12050" width="9.109375" style="2"/>
    <col min="12051" max="12052" width="8.44140625" style="2" customWidth="1"/>
    <col min="12053" max="12053" width="9.109375" style="2"/>
    <col min="12054" max="12054" width="21.5546875" style="2" customWidth="1"/>
    <col min="12055" max="12288" width="9.109375" style="2"/>
    <col min="12289" max="12289" width="5.44140625" style="2" customWidth="1"/>
    <col min="12290" max="12290" width="29.33203125" style="2" customWidth="1"/>
    <col min="12291" max="12291" width="28.109375" style="2" customWidth="1"/>
    <col min="12292" max="12292" width="15.88671875" style="2" customWidth="1"/>
    <col min="12293" max="12293" width="14.5546875" style="2" customWidth="1"/>
    <col min="12294" max="12294" width="12.44140625" style="2" customWidth="1"/>
    <col min="12295" max="12295" width="9.109375" style="2"/>
    <col min="12296" max="12296" width="9" style="2" customWidth="1"/>
    <col min="12297" max="12300" width="9.109375" style="2"/>
    <col min="12301" max="12301" width="7.88671875" style="2" customWidth="1"/>
    <col min="12302" max="12304" width="9.109375" style="2"/>
    <col min="12305" max="12305" width="7.88671875" style="2" customWidth="1"/>
    <col min="12306" max="12306" width="9.109375" style="2"/>
    <col min="12307" max="12308" width="8.44140625" style="2" customWidth="1"/>
    <col min="12309" max="12309" width="9.109375" style="2"/>
    <col min="12310" max="12310" width="21.5546875" style="2" customWidth="1"/>
    <col min="12311" max="12544" width="9.109375" style="2"/>
    <col min="12545" max="12545" width="5.44140625" style="2" customWidth="1"/>
    <col min="12546" max="12546" width="29.33203125" style="2" customWidth="1"/>
    <col min="12547" max="12547" width="28.109375" style="2" customWidth="1"/>
    <col min="12548" max="12548" width="15.88671875" style="2" customWidth="1"/>
    <col min="12549" max="12549" width="14.5546875" style="2" customWidth="1"/>
    <col min="12550" max="12550" width="12.44140625" style="2" customWidth="1"/>
    <col min="12551" max="12551" width="9.109375" style="2"/>
    <col min="12552" max="12552" width="9" style="2" customWidth="1"/>
    <col min="12553" max="12556" width="9.109375" style="2"/>
    <col min="12557" max="12557" width="7.88671875" style="2" customWidth="1"/>
    <col min="12558" max="12560" width="9.109375" style="2"/>
    <col min="12561" max="12561" width="7.88671875" style="2" customWidth="1"/>
    <col min="12562" max="12562" width="9.109375" style="2"/>
    <col min="12563" max="12564" width="8.44140625" style="2" customWidth="1"/>
    <col min="12565" max="12565" width="9.109375" style="2"/>
    <col min="12566" max="12566" width="21.5546875" style="2" customWidth="1"/>
    <col min="12567" max="12800" width="9.109375" style="2"/>
    <col min="12801" max="12801" width="5.44140625" style="2" customWidth="1"/>
    <col min="12802" max="12802" width="29.33203125" style="2" customWidth="1"/>
    <col min="12803" max="12803" width="28.109375" style="2" customWidth="1"/>
    <col min="12804" max="12804" width="15.88671875" style="2" customWidth="1"/>
    <col min="12805" max="12805" width="14.5546875" style="2" customWidth="1"/>
    <col min="12806" max="12806" width="12.44140625" style="2" customWidth="1"/>
    <col min="12807" max="12807" width="9.109375" style="2"/>
    <col min="12808" max="12808" width="9" style="2" customWidth="1"/>
    <col min="12809" max="12812" width="9.109375" style="2"/>
    <col min="12813" max="12813" width="7.88671875" style="2" customWidth="1"/>
    <col min="12814" max="12816" width="9.109375" style="2"/>
    <col min="12817" max="12817" width="7.88671875" style="2" customWidth="1"/>
    <col min="12818" max="12818" width="9.109375" style="2"/>
    <col min="12819" max="12820" width="8.44140625" style="2" customWidth="1"/>
    <col min="12821" max="12821" width="9.109375" style="2"/>
    <col min="12822" max="12822" width="21.5546875" style="2" customWidth="1"/>
    <col min="12823" max="13056" width="9.109375" style="2"/>
    <col min="13057" max="13057" width="5.44140625" style="2" customWidth="1"/>
    <col min="13058" max="13058" width="29.33203125" style="2" customWidth="1"/>
    <col min="13059" max="13059" width="28.109375" style="2" customWidth="1"/>
    <col min="13060" max="13060" width="15.88671875" style="2" customWidth="1"/>
    <col min="13061" max="13061" width="14.5546875" style="2" customWidth="1"/>
    <col min="13062" max="13062" width="12.44140625" style="2" customWidth="1"/>
    <col min="13063" max="13063" width="9.109375" style="2"/>
    <col min="13064" max="13064" width="9" style="2" customWidth="1"/>
    <col min="13065" max="13068" width="9.109375" style="2"/>
    <col min="13069" max="13069" width="7.88671875" style="2" customWidth="1"/>
    <col min="13070" max="13072" width="9.109375" style="2"/>
    <col min="13073" max="13073" width="7.88671875" style="2" customWidth="1"/>
    <col min="13074" max="13074" width="9.109375" style="2"/>
    <col min="13075" max="13076" width="8.44140625" style="2" customWidth="1"/>
    <col min="13077" max="13077" width="9.109375" style="2"/>
    <col min="13078" max="13078" width="21.5546875" style="2" customWidth="1"/>
    <col min="13079" max="13312" width="9.109375" style="2"/>
    <col min="13313" max="13313" width="5.44140625" style="2" customWidth="1"/>
    <col min="13314" max="13314" width="29.33203125" style="2" customWidth="1"/>
    <col min="13315" max="13315" width="28.109375" style="2" customWidth="1"/>
    <col min="13316" max="13316" width="15.88671875" style="2" customWidth="1"/>
    <col min="13317" max="13317" width="14.5546875" style="2" customWidth="1"/>
    <col min="13318" max="13318" width="12.44140625" style="2" customWidth="1"/>
    <col min="13319" max="13319" width="9.109375" style="2"/>
    <col min="13320" max="13320" width="9" style="2" customWidth="1"/>
    <col min="13321" max="13324" width="9.109375" style="2"/>
    <col min="13325" max="13325" width="7.88671875" style="2" customWidth="1"/>
    <col min="13326" max="13328" width="9.109375" style="2"/>
    <col min="13329" max="13329" width="7.88671875" style="2" customWidth="1"/>
    <col min="13330" max="13330" width="9.109375" style="2"/>
    <col min="13331" max="13332" width="8.44140625" style="2" customWidth="1"/>
    <col min="13333" max="13333" width="9.109375" style="2"/>
    <col min="13334" max="13334" width="21.5546875" style="2" customWidth="1"/>
    <col min="13335" max="13568" width="9.109375" style="2"/>
    <col min="13569" max="13569" width="5.44140625" style="2" customWidth="1"/>
    <col min="13570" max="13570" width="29.33203125" style="2" customWidth="1"/>
    <col min="13571" max="13571" width="28.109375" style="2" customWidth="1"/>
    <col min="13572" max="13572" width="15.88671875" style="2" customWidth="1"/>
    <col min="13573" max="13573" width="14.5546875" style="2" customWidth="1"/>
    <col min="13574" max="13574" width="12.44140625" style="2" customWidth="1"/>
    <col min="13575" max="13575" width="9.109375" style="2"/>
    <col min="13576" max="13576" width="9" style="2" customWidth="1"/>
    <col min="13577" max="13580" width="9.109375" style="2"/>
    <col min="13581" max="13581" width="7.88671875" style="2" customWidth="1"/>
    <col min="13582" max="13584" width="9.109375" style="2"/>
    <col min="13585" max="13585" width="7.88671875" style="2" customWidth="1"/>
    <col min="13586" max="13586" width="9.109375" style="2"/>
    <col min="13587" max="13588" width="8.44140625" style="2" customWidth="1"/>
    <col min="13589" max="13589" width="9.109375" style="2"/>
    <col min="13590" max="13590" width="21.5546875" style="2" customWidth="1"/>
    <col min="13591" max="13824" width="9.109375" style="2"/>
    <col min="13825" max="13825" width="5.44140625" style="2" customWidth="1"/>
    <col min="13826" max="13826" width="29.33203125" style="2" customWidth="1"/>
    <col min="13827" max="13827" width="28.109375" style="2" customWidth="1"/>
    <col min="13828" max="13828" width="15.88671875" style="2" customWidth="1"/>
    <col min="13829" max="13829" width="14.5546875" style="2" customWidth="1"/>
    <col min="13830" max="13830" width="12.44140625" style="2" customWidth="1"/>
    <col min="13831" max="13831" width="9.109375" style="2"/>
    <col min="13832" max="13832" width="9" style="2" customWidth="1"/>
    <col min="13833" max="13836" width="9.109375" style="2"/>
    <col min="13837" max="13837" width="7.88671875" style="2" customWidth="1"/>
    <col min="13838" max="13840" width="9.109375" style="2"/>
    <col min="13841" max="13841" width="7.88671875" style="2" customWidth="1"/>
    <col min="13842" max="13842" width="9.109375" style="2"/>
    <col min="13843" max="13844" width="8.44140625" style="2" customWidth="1"/>
    <col min="13845" max="13845" width="9.109375" style="2"/>
    <col min="13846" max="13846" width="21.5546875" style="2" customWidth="1"/>
    <col min="13847" max="14080" width="9.109375" style="2"/>
    <col min="14081" max="14081" width="5.44140625" style="2" customWidth="1"/>
    <col min="14082" max="14082" width="29.33203125" style="2" customWidth="1"/>
    <col min="14083" max="14083" width="28.109375" style="2" customWidth="1"/>
    <col min="14084" max="14084" width="15.88671875" style="2" customWidth="1"/>
    <col min="14085" max="14085" width="14.5546875" style="2" customWidth="1"/>
    <col min="14086" max="14086" width="12.44140625" style="2" customWidth="1"/>
    <col min="14087" max="14087" width="9.109375" style="2"/>
    <col min="14088" max="14088" width="9" style="2" customWidth="1"/>
    <col min="14089" max="14092" width="9.109375" style="2"/>
    <col min="14093" max="14093" width="7.88671875" style="2" customWidth="1"/>
    <col min="14094" max="14096" width="9.109375" style="2"/>
    <col min="14097" max="14097" width="7.88671875" style="2" customWidth="1"/>
    <col min="14098" max="14098" width="9.109375" style="2"/>
    <col min="14099" max="14100" width="8.44140625" style="2" customWidth="1"/>
    <col min="14101" max="14101" width="9.109375" style="2"/>
    <col min="14102" max="14102" width="21.5546875" style="2" customWidth="1"/>
    <col min="14103" max="14336" width="9.109375" style="2"/>
    <col min="14337" max="14337" width="5.44140625" style="2" customWidth="1"/>
    <col min="14338" max="14338" width="29.33203125" style="2" customWidth="1"/>
    <col min="14339" max="14339" width="28.109375" style="2" customWidth="1"/>
    <col min="14340" max="14340" width="15.88671875" style="2" customWidth="1"/>
    <col min="14341" max="14341" width="14.5546875" style="2" customWidth="1"/>
    <col min="14342" max="14342" width="12.44140625" style="2" customWidth="1"/>
    <col min="14343" max="14343" width="9.109375" style="2"/>
    <col min="14344" max="14344" width="9" style="2" customWidth="1"/>
    <col min="14345" max="14348" width="9.109375" style="2"/>
    <col min="14349" max="14349" width="7.88671875" style="2" customWidth="1"/>
    <col min="14350" max="14352" width="9.109375" style="2"/>
    <col min="14353" max="14353" width="7.88671875" style="2" customWidth="1"/>
    <col min="14354" max="14354" width="9.109375" style="2"/>
    <col min="14355" max="14356" width="8.44140625" style="2" customWidth="1"/>
    <col min="14357" max="14357" width="9.109375" style="2"/>
    <col min="14358" max="14358" width="21.5546875" style="2" customWidth="1"/>
    <col min="14359" max="14592" width="9.109375" style="2"/>
    <col min="14593" max="14593" width="5.44140625" style="2" customWidth="1"/>
    <col min="14594" max="14594" width="29.33203125" style="2" customWidth="1"/>
    <col min="14595" max="14595" width="28.109375" style="2" customWidth="1"/>
    <col min="14596" max="14596" width="15.88671875" style="2" customWidth="1"/>
    <col min="14597" max="14597" width="14.5546875" style="2" customWidth="1"/>
    <col min="14598" max="14598" width="12.44140625" style="2" customWidth="1"/>
    <col min="14599" max="14599" width="9.109375" style="2"/>
    <col min="14600" max="14600" width="9" style="2" customWidth="1"/>
    <col min="14601" max="14604" width="9.109375" style="2"/>
    <col min="14605" max="14605" width="7.88671875" style="2" customWidth="1"/>
    <col min="14606" max="14608" width="9.109375" style="2"/>
    <col min="14609" max="14609" width="7.88671875" style="2" customWidth="1"/>
    <col min="14610" max="14610" width="9.109375" style="2"/>
    <col min="14611" max="14612" width="8.44140625" style="2" customWidth="1"/>
    <col min="14613" max="14613" width="9.109375" style="2"/>
    <col min="14614" max="14614" width="21.5546875" style="2" customWidth="1"/>
    <col min="14615" max="14848" width="9.109375" style="2"/>
    <col min="14849" max="14849" width="5.44140625" style="2" customWidth="1"/>
    <col min="14850" max="14850" width="29.33203125" style="2" customWidth="1"/>
    <col min="14851" max="14851" width="28.109375" style="2" customWidth="1"/>
    <col min="14852" max="14852" width="15.88671875" style="2" customWidth="1"/>
    <col min="14853" max="14853" width="14.5546875" style="2" customWidth="1"/>
    <col min="14854" max="14854" width="12.44140625" style="2" customWidth="1"/>
    <col min="14855" max="14855" width="9.109375" style="2"/>
    <col min="14856" max="14856" width="9" style="2" customWidth="1"/>
    <col min="14857" max="14860" width="9.109375" style="2"/>
    <col min="14861" max="14861" width="7.88671875" style="2" customWidth="1"/>
    <col min="14862" max="14864" width="9.109375" style="2"/>
    <col min="14865" max="14865" width="7.88671875" style="2" customWidth="1"/>
    <col min="14866" max="14866" width="9.109375" style="2"/>
    <col min="14867" max="14868" width="8.44140625" style="2" customWidth="1"/>
    <col min="14869" max="14869" width="9.109375" style="2"/>
    <col min="14870" max="14870" width="21.5546875" style="2" customWidth="1"/>
    <col min="14871" max="15104" width="9.109375" style="2"/>
    <col min="15105" max="15105" width="5.44140625" style="2" customWidth="1"/>
    <col min="15106" max="15106" width="29.33203125" style="2" customWidth="1"/>
    <col min="15107" max="15107" width="28.109375" style="2" customWidth="1"/>
    <col min="15108" max="15108" width="15.88671875" style="2" customWidth="1"/>
    <col min="15109" max="15109" width="14.5546875" style="2" customWidth="1"/>
    <col min="15110" max="15110" width="12.44140625" style="2" customWidth="1"/>
    <col min="15111" max="15111" width="9.109375" style="2"/>
    <col min="15112" max="15112" width="9" style="2" customWidth="1"/>
    <col min="15113" max="15116" width="9.109375" style="2"/>
    <col min="15117" max="15117" width="7.88671875" style="2" customWidth="1"/>
    <col min="15118" max="15120" width="9.109375" style="2"/>
    <col min="15121" max="15121" width="7.88671875" style="2" customWidth="1"/>
    <col min="15122" max="15122" width="9.109375" style="2"/>
    <col min="15123" max="15124" width="8.44140625" style="2" customWidth="1"/>
    <col min="15125" max="15125" width="9.109375" style="2"/>
    <col min="15126" max="15126" width="21.5546875" style="2" customWidth="1"/>
    <col min="15127" max="15360" width="9.109375" style="2"/>
    <col min="15361" max="15361" width="5.44140625" style="2" customWidth="1"/>
    <col min="15362" max="15362" width="29.33203125" style="2" customWidth="1"/>
    <col min="15363" max="15363" width="28.109375" style="2" customWidth="1"/>
    <col min="15364" max="15364" width="15.88671875" style="2" customWidth="1"/>
    <col min="15365" max="15365" width="14.5546875" style="2" customWidth="1"/>
    <col min="15366" max="15366" width="12.44140625" style="2" customWidth="1"/>
    <col min="15367" max="15367" width="9.109375" style="2"/>
    <col min="15368" max="15368" width="9" style="2" customWidth="1"/>
    <col min="15369" max="15372" width="9.109375" style="2"/>
    <col min="15373" max="15373" width="7.88671875" style="2" customWidth="1"/>
    <col min="15374" max="15376" width="9.109375" style="2"/>
    <col min="15377" max="15377" width="7.88671875" style="2" customWidth="1"/>
    <col min="15378" max="15378" width="9.109375" style="2"/>
    <col min="15379" max="15380" width="8.44140625" style="2" customWidth="1"/>
    <col min="15381" max="15381" width="9.109375" style="2"/>
    <col min="15382" max="15382" width="21.5546875" style="2" customWidth="1"/>
    <col min="15383" max="15616" width="9.109375" style="2"/>
    <col min="15617" max="15617" width="5.44140625" style="2" customWidth="1"/>
    <col min="15618" max="15618" width="29.33203125" style="2" customWidth="1"/>
    <col min="15619" max="15619" width="28.109375" style="2" customWidth="1"/>
    <col min="15620" max="15620" width="15.88671875" style="2" customWidth="1"/>
    <col min="15621" max="15621" width="14.5546875" style="2" customWidth="1"/>
    <col min="15622" max="15622" width="12.44140625" style="2" customWidth="1"/>
    <col min="15623" max="15623" width="9.109375" style="2"/>
    <col min="15624" max="15624" width="9" style="2" customWidth="1"/>
    <col min="15625" max="15628" width="9.109375" style="2"/>
    <col min="15629" max="15629" width="7.88671875" style="2" customWidth="1"/>
    <col min="15630" max="15632" width="9.109375" style="2"/>
    <col min="15633" max="15633" width="7.88671875" style="2" customWidth="1"/>
    <col min="15634" max="15634" width="9.109375" style="2"/>
    <col min="15635" max="15636" width="8.44140625" style="2" customWidth="1"/>
    <col min="15637" max="15637" width="9.109375" style="2"/>
    <col min="15638" max="15638" width="21.5546875" style="2" customWidth="1"/>
    <col min="15639" max="15872" width="9.109375" style="2"/>
    <col min="15873" max="15873" width="5.44140625" style="2" customWidth="1"/>
    <col min="15874" max="15874" width="29.33203125" style="2" customWidth="1"/>
    <col min="15875" max="15875" width="28.109375" style="2" customWidth="1"/>
    <col min="15876" max="15876" width="15.88671875" style="2" customWidth="1"/>
    <col min="15877" max="15877" width="14.5546875" style="2" customWidth="1"/>
    <col min="15878" max="15878" width="12.44140625" style="2" customWidth="1"/>
    <col min="15879" max="15879" width="9.109375" style="2"/>
    <col min="15880" max="15880" width="9" style="2" customWidth="1"/>
    <col min="15881" max="15884" width="9.109375" style="2"/>
    <col min="15885" max="15885" width="7.88671875" style="2" customWidth="1"/>
    <col min="15886" max="15888" width="9.109375" style="2"/>
    <col min="15889" max="15889" width="7.88671875" style="2" customWidth="1"/>
    <col min="15890" max="15890" width="9.109375" style="2"/>
    <col min="15891" max="15892" width="8.44140625" style="2" customWidth="1"/>
    <col min="15893" max="15893" width="9.109375" style="2"/>
    <col min="15894" max="15894" width="21.5546875" style="2" customWidth="1"/>
    <col min="15895" max="16128" width="9.109375" style="2"/>
    <col min="16129" max="16129" width="5.44140625" style="2" customWidth="1"/>
    <col min="16130" max="16130" width="29.33203125" style="2" customWidth="1"/>
    <col min="16131" max="16131" width="28.109375" style="2" customWidth="1"/>
    <col min="16132" max="16132" width="15.88671875" style="2" customWidth="1"/>
    <col min="16133" max="16133" width="14.5546875" style="2" customWidth="1"/>
    <col min="16134" max="16134" width="12.44140625" style="2" customWidth="1"/>
    <col min="16135" max="16135" width="9.109375" style="2"/>
    <col min="16136" max="16136" width="9" style="2" customWidth="1"/>
    <col min="16137" max="16140" width="9.109375" style="2"/>
    <col min="16141" max="16141" width="7.88671875" style="2" customWidth="1"/>
    <col min="16142" max="16144" width="9.109375" style="2"/>
    <col min="16145" max="16145" width="7.88671875" style="2" customWidth="1"/>
    <col min="16146" max="16146" width="9.109375" style="2"/>
    <col min="16147" max="16148" width="8.44140625" style="2" customWidth="1"/>
    <col min="16149" max="16149" width="9.109375" style="2"/>
    <col min="16150" max="16150" width="21.5546875" style="2" customWidth="1"/>
    <col min="16151" max="16384" width="9.109375" style="2"/>
  </cols>
  <sheetData>
    <row r="1" spans="1:37" s="17" customFormat="1" x14ac:dyDescent="0.3">
      <c r="A1" s="16"/>
      <c r="B1" s="91"/>
      <c r="E1" s="17" t="s">
        <v>332</v>
      </c>
      <c r="M1" s="512"/>
      <c r="N1" s="512"/>
      <c r="O1" s="512"/>
      <c r="P1" s="512"/>
      <c r="Q1" s="512"/>
      <c r="R1" s="512"/>
    </row>
    <row r="2" spans="1:37" s="17" customFormat="1" x14ac:dyDescent="0.3">
      <c r="A2" s="16"/>
      <c r="B2" s="91"/>
      <c r="N2" s="5"/>
      <c r="O2" s="513" t="s">
        <v>667</v>
      </c>
      <c r="P2" s="514"/>
      <c r="Q2" s="514"/>
      <c r="R2" s="514"/>
      <c r="S2" s="514"/>
      <c r="T2" s="514"/>
    </row>
    <row r="3" spans="1:37" s="17" customFormat="1" ht="14.25" customHeight="1" x14ac:dyDescent="0.3">
      <c r="A3" s="16"/>
      <c r="B3" s="91"/>
      <c r="M3" s="5"/>
      <c r="N3" s="5"/>
      <c r="O3" s="514"/>
      <c r="P3" s="514"/>
      <c r="Q3" s="514"/>
      <c r="R3" s="514"/>
      <c r="S3" s="514"/>
      <c r="T3" s="514"/>
    </row>
    <row r="4" spans="1:37" ht="17.25" customHeight="1" x14ac:dyDescent="0.3">
      <c r="A4" s="15"/>
      <c r="M4" s="93"/>
      <c r="N4" s="93"/>
      <c r="O4" s="514"/>
      <c r="P4" s="514"/>
      <c r="Q4" s="514"/>
      <c r="R4" s="514"/>
      <c r="S4" s="514"/>
      <c r="T4" s="514"/>
    </row>
    <row r="5" spans="1:37" x14ac:dyDescent="0.3">
      <c r="A5" s="402" t="s">
        <v>507</v>
      </c>
      <c r="B5" s="402"/>
      <c r="C5" s="402"/>
      <c r="D5" s="402"/>
      <c r="E5" s="402"/>
      <c r="F5" s="402"/>
      <c r="G5" s="402"/>
      <c r="H5" s="402"/>
      <c r="I5" s="402"/>
      <c r="J5" s="402"/>
      <c r="K5" s="402"/>
      <c r="L5" s="402"/>
      <c r="O5" s="514"/>
      <c r="P5" s="514"/>
      <c r="Q5" s="514"/>
      <c r="R5" s="514"/>
      <c r="S5" s="514"/>
      <c r="T5" s="514"/>
    </row>
    <row r="6" spans="1:37" x14ac:dyDescent="0.3">
      <c r="A6" s="402" t="s">
        <v>442</v>
      </c>
      <c r="B6" s="402"/>
      <c r="C6" s="402"/>
      <c r="D6" s="402"/>
      <c r="E6" s="402"/>
      <c r="F6" s="402"/>
      <c r="G6" s="402"/>
      <c r="H6" s="402"/>
      <c r="I6" s="402"/>
      <c r="J6" s="402"/>
      <c r="K6" s="402"/>
      <c r="L6" s="402"/>
    </row>
    <row r="7" spans="1:37" x14ac:dyDescent="0.3">
      <c r="A7" s="94"/>
      <c r="B7" s="95"/>
      <c r="C7" s="94"/>
      <c r="D7" s="94"/>
      <c r="E7" s="94"/>
      <c r="F7" s="94"/>
      <c r="G7" s="94"/>
      <c r="H7" s="94"/>
      <c r="I7" s="94"/>
      <c r="J7" s="94"/>
      <c r="K7" s="94"/>
      <c r="L7" s="94"/>
    </row>
    <row r="8" spans="1:37" ht="12.75" customHeight="1" x14ac:dyDescent="0.3">
      <c r="A8" s="403" t="s">
        <v>56</v>
      </c>
      <c r="B8" s="407" t="s">
        <v>742</v>
      </c>
      <c r="C8" s="407" t="s">
        <v>197</v>
      </c>
      <c r="D8" s="404" t="s">
        <v>59</v>
      </c>
      <c r="E8" s="404" t="s">
        <v>60</v>
      </c>
      <c r="F8" s="407" t="s">
        <v>198</v>
      </c>
      <c r="G8" s="407" t="s">
        <v>61</v>
      </c>
      <c r="H8" s="407"/>
      <c r="I8" s="407"/>
      <c r="J8" s="407"/>
      <c r="K8" s="407"/>
      <c r="L8" s="407"/>
      <c r="M8" s="407"/>
      <c r="N8" s="407"/>
      <c r="O8" s="407"/>
      <c r="P8" s="407"/>
      <c r="Q8" s="407"/>
      <c r="R8" s="407"/>
      <c r="S8" s="407"/>
      <c r="T8" s="407"/>
    </row>
    <row r="9" spans="1:37" x14ac:dyDescent="0.3">
      <c r="A9" s="403"/>
      <c r="B9" s="407"/>
      <c r="C9" s="407"/>
      <c r="D9" s="405"/>
      <c r="E9" s="405"/>
      <c r="F9" s="407"/>
      <c r="G9" s="407" t="s">
        <v>22</v>
      </c>
      <c r="H9" s="407"/>
      <c r="I9" s="407" t="s">
        <v>23</v>
      </c>
      <c r="J9" s="407"/>
      <c r="K9" s="407" t="s">
        <v>24</v>
      </c>
      <c r="L9" s="407"/>
      <c r="M9" s="407" t="s">
        <v>25</v>
      </c>
      <c r="N9" s="407"/>
      <c r="O9" s="407" t="s">
        <v>26</v>
      </c>
      <c r="P9" s="407"/>
      <c r="Q9" s="407" t="s">
        <v>41</v>
      </c>
      <c r="R9" s="407"/>
      <c r="S9" s="407" t="s">
        <v>28</v>
      </c>
      <c r="T9" s="407"/>
    </row>
    <row r="10" spans="1:37" ht="105" customHeight="1" x14ac:dyDescent="0.3">
      <c r="A10" s="403"/>
      <c r="B10" s="407"/>
      <c r="C10" s="407"/>
      <c r="D10" s="406"/>
      <c r="E10" s="406"/>
      <c r="F10" s="407"/>
      <c r="G10" s="138" t="s">
        <v>29</v>
      </c>
      <c r="H10" s="138" t="s">
        <v>30</v>
      </c>
      <c r="I10" s="138" t="s">
        <v>29</v>
      </c>
      <c r="J10" s="138" t="s">
        <v>30</v>
      </c>
      <c r="K10" s="138" t="s">
        <v>29</v>
      </c>
      <c r="L10" s="138" t="s">
        <v>30</v>
      </c>
      <c r="M10" s="138" t="s">
        <v>29</v>
      </c>
      <c r="N10" s="138" t="s">
        <v>30</v>
      </c>
      <c r="O10" s="138" t="s">
        <v>29</v>
      </c>
      <c r="P10" s="138" t="s">
        <v>30</v>
      </c>
      <c r="Q10" s="138" t="s">
        <v>29</v>
      </c>
      <c r="R10" s="138" t="s">
        <v>30</v>
      </c>
      <c r="S10" s="138" t="s">
        <v>29</v>
      </c>
      <c r="T10" s="138" t="s">
        <v>30</v>
      </c>
    </row>
    <row r="11" spans="1:37" x14ac:dyDescent="0.3">
      <c r="A11" s="201">
        <v>1</v>
      </c>
      <c r="B11" s="147">
        <v>2</v>
      </c>
      <c r="C11" s="138">
        <v>3</v>
      </c>
      <c r="D11" s="138">
        <v>4</v>
      </c>
      <c r="E11" s="138">
        <v>5</v>
      </c>
      <c r="F11" s="138">
        <v>6</v>
      </c>
      <c r="G11" s="138">
        <v>7</v>
      </c>
      <c r="H11" s="138">
        <v>8</v>
      </c>
      <c r="I11" s="138">
        <v>9</v>
      </c>
      <c r="J11" s="138">
        <v>10</v>
      </c>
      <c r="K11" s="138">
        <v>11</v>
      </c>
      <c r="L11" s="138">
        <v>12</v>
      </c>
      <c r="M11" s="138">
        <v>13</v>
      </c>
      <c r="N11" s="138">
        <v>14</v>
      </c>
      <c r="O11" s="138">
        <v>15</v>
      </c>
      <c r="P11" s="138">
        <v>16</v>
      </c>
      <c r="Q11" s="138">
        <v>17</v>
      </c>
      <c r="R11" s="138">
        <v>18</v>
      </c>
      <c r="S11" s="138">
        <v>19</v>
      </c>
      <c r="T11" s="138">
        <v>20</v>
      </c>
    </row>
    <row r="12" spans="1:37" ht="53.25" customHeight="1" x14ac:dyDescent="0.3">
      <c r="A12" s="408">
        <v>1</v>
      </c>
      <c r="B12" s="412" t="s">
        <v>462</v>
      </c>
      <c r="C12" s="216" t="s">
        <v>375</v>
      </c>
      <c r="D12" s="138" t="s">
        <v>333</v>
      </c>
      <c r="E12" s="404" t="s">
        <v>293</v>
      </c>
      <c r="F12" s="144">
        <v>64180</v>
      </c>
      <c r="G12" s="144">
        <v>64900</v>
      </c>
      <c r="H12" s="144">
        <f t="shared" ref="H12:H27" si="0">G12</f>
        <v>64900</v>
      </c>
      <c r="I12" s="144">
        <v>65100</v>
      </c>
      <c r="J12" s="144">
        <f t="shared" ref="J12:J23" si="1">I12</f>
        <v>65100</v>
      </c>
      <c r="K12" s="144">
        <v>65900</v>
      </c>
      <c r="L12" s="144">
        <f t="shared" ref="L12:L21" si="2">K12</f>
        <v>65900</v>
      </c>
      <c r="M12" s="144">
        <v>66900</v>
      </c>
      <c r="N12" s="144">
        <v>66900</v>
      </c>
      <c r="O12" s="144">
        <v>67900</v>
      </c>
      <c r="P12" s="144">
        <v>67900</v>
      </c>
      <c r="Q12" s="144">
        <v>68900</v>
      </c>
      <c r="R12" s="144">
        <v>0</v>
      </c>
      <c r="S12" s="144">
        <v>69900</v>
      </c>
      <c r="T12" s="144">
        <v>0</v>
      </c>
      <c r="U12" s="73"/>
      <c r="V12" s="73"/>
      <c r="W12" s="73"/>
      <c r="X12" s="73"/>
      <c r="Y12" s="73"/>
      <c r="Z12" s="73"/>
      <c r="AA12" s="73"/>
      <c r="AB12" s="73"/>
      <c r="AC12" s="73"/>
      <c r="AD12" s="73"/>
      <c r="AE12" s="73"/>
      <c r="AF12" s="73"/>
      <c r="AG12" s="73"/>
      <c r="AH12" s="73"/>
      <c r="AI12" s="73"/>
      <c r="AJ12" s="73"/>
      <c r="AK12" s="73"/>
    </row>
    <row r="13" spans="1:37" ht="105.6" x14ac:dyDescent="0.3">
      <c r="A13" s="409"/>
      <c r="B13" s="413"/>
      <c r="C13" s="216" t="s">
        <v>519</v>
      </c>
      <c r="D13" s="138" t="s">
        <v>333</v>
      </c>
      <c r="E13" s="405"/>
      <c r="F13" s="144">
        <v>605</v>
      </c>
      <c r="G13" s="144" t="s">
        <v>544</v>
      </c>
      <c r="H13" s="144" t="str">
        <f t="shared" si="0"/>
        <v>не менее 600</v>
      </c>
      <c r="I13" s="144" t="s">
        <v>544</v>
      </c>
      <c r="J13" s="144" t="str">
        <f t="shared" si="1"/>
        <v>не менее 600</v>
      </c>
      <c r="K13" s="144" t="s">
        <v>544</v>
      </c>
      <c r="L13" s="144" t="str">
        <f t="shared" si="2"/>
        <v>не менее 600</v>
      </c>
      <c r="M13" s="144" t="s">
        <v>544</v>
      </c>
      <c r="N13" s="144">
        <v>0</v>
      </c>
      <c r="O13" s="144" t="s">
        <v>544</v>
      </c>
      <c r="P13" s="144">
        <v>0</v>
      </c>
      <c r="Q13" s="144" t="s">
        <v>544</v>
      </c>
      <c r="R13" s="144">
        <v>0</v>
      </c>
      <c r="S13" s="144" t="s">
        <v>544</v>
      </c>
      <c r="T13" s="144">
        <v>0</v>
      </c>
      <c r="U13" s="73"/>
      <c r="V13" s="73"/>
      <c r="W13" s="73"/>
      <c r="X13" s="73"/>
      <c r="Y13" s="73"/>
      <c r="Z13" s="73"/>
      <c r="AA13" s="73"/>
      <c r="AB13" s="73"/>
      <c r="AC13" s="73"/>
      <c r="AD13" s="73"/>
      <c r="AE13" s="73"/>
      <c r="AF13" s="73"/>
    </row>
    <row r="14" spans="1:37" ht="92.4" x14ac:dyDescent="0.3">
      <c r="A14" s="408" t="s">
        <v>83</v>
      </c>
      <c r="B14" s="412" t="s">
        <v>717</v>
      </c>
      <c r="C14" s="216" t="s">
        <v>348</v>
      </c>
      <c r="D14" s="138" t="s">
        <v>69</v>
      </c>
      <c r="E14" s="404" t="s">
        <v>293</v>
      </c>
      <c r="F14" s="149">
        <v>99.5</v>
      </c>
      <c r="G14" s="144" t="s">
        <v>541</v>
      </c>
      <c r="H14" s="144" t="str">
        <f t="shared" si="0"/>
        <v>не ниже 98</v>
      </c>
      <c r="I14" s="144" t="s">
        <v>541</v>
      </c>
      <c r="J14" s="144" t="str">
        <f t="shared" si="1"/>
        <v>не ниже 98</v>
      </c>
      <c r="K14" s="144" t="s">
        <v>541</v>
      </c>
      <c r="L14" s="144" t="str">
        <f t="shared" si="2"/>
        <v>не ниже 98</v>
      </c>
      <c r="M14" s="144" t="s">
        <v>541</v>
      </c>
      <c r="N14" s="144" t="s">
        <v>541</v>
      </c>
      <c r="O14" s="144" t="s">
        <v>541</v>
      </c>
      <c r="P14" s="144" t="s">
        <v>541</v>
      </c>
      <c r="Q14" s="144" t="s">
        <v>541</v>
      </c>
      <c r="R14" s="144">
        <v>0</v>
      </c>
      <c r="S14" s="144" t="s">
        <v>541</v>
      </c>
      <c r="T14" s="144">
        <v>0</v>
      </c>
      <c r="U14" s="36"/>
      <c r="V14" s="36"/>
      <c r="W14" s="36"/>
      <c r="X14" s="36"/>
      <c r="Y14" s="36"/>
      <c r="Z14" s="36"/>
      <c r="AA14" s="36"/>
      <c r="AB14" s="36"/>
      <c r="AC14" s="36"/>
      <c r="AD14" s="36"/>
      <c r="AE14" s="36"/>
      <c r="AF14" s="36"/>
      <c r="AG14" s="36"/>
    </row>
    <row r="15" spans="1:37" ht="82.5" customHeight="1" x14ac:dyDescent="0.3">
      <c r="A15" s="409"/>
      <c r="B15" s="413"/>
      <c r="C15" s="216" t="s">
        <v>68</v>
      </c>
      <c r="D15" s="138" t="s">
        <v>69</v>
      </c>
      <c r="E15" s="405"/>
      <c r="F15" s="138">
        <v>2.8</v>
      </c>
      <c r="G15" s="138" t="s">
        <v>557</v>
      </c>
      <c r="H15" s="144" t="str">
        <f t="shared" si="0"/>
        <v>не более 4,5</v>
      </c>
      <c r="I15" s="138" t="s">
        <v>557</v>
      </c>
      <c r="J15" s="144" t="str">
        <f t="shared" si="1"/>
        <v>не более 4,5</v>
      </c>
      <c r="K15" s="138" t="s">
        <v>557</v>
      </c>
      <c r="L15" s="144" t="str">
        <f t="shared" si="2"/>
        <v>не более 4,5</v>
      </c>
      <c r="M15" s="138" t="s">
        <v>557</v>
      </c>
      <c r="N15" s="144" t="s">
        <v>557</v>
      </c>
      <c r="O15" s="138" t="s">
        <v>557</v>
      </c>
      <c r="P15" s="144" t="s">
        <v>557</v>
      </c>
      <c r="Q15" s="138" t="s">
        <v>557</v>
      </c>
      <c r="R15" s="144">
        <v>0</v>
      </c>
      <c r="S15" s="138" t="s">
        <v>557</v>
      </c>
      <c r="T15" s="144">
        <v>0</v>
      </c>
      <c r="U15" s="36"/>
      <c r="V15" s="36"/>
      <c r="W15" s="36"/>
      <c r="X15" s="36"/>
      <c r="Y15" s="36"/>
      <c r="Z15" s="36"/>
      <c r="AA15" s="36"/>
      <c r="AB15" s="36"/>
      <c r="AC15" s="36"/>
      <c r="AD15" s="36"/>
      <c r="AE15" s="36"/>
      <c r="AF15" s="36"/>
      <c r="AG15" s="36"/>
    </row>
    <row r="16" spans="1:37" ht="71.25" customHeight="1" x14ac:dyDescent="0.3">
      <c r="A16" s="408" t="s">
        <v>180</v>
      </c>
      <c r="B16" s="412" t="s">
        <v>591</v>
      </c>
      <c r="C16" s="147" t="s">
        <v>335</v>
      </c>
      <c r="D16" s="138" t="s">
        <v>69</v>
      </c>
      <c r="E16" s="138" t="s">
        <v>416</v>
      </c>
      <c r="F16" s="144">
        <v>42</v>
      </c>
      <c r="G16" s="144" t="s">
        <v>558</v>
      </c>
      <c r="H16" s="144" t="str">
        <f t="shared" si="0"/>
        <v>не менее 30</v>
      </c>
      <c r="I16" s="144" t="s">
        <v>558</v>
      </c>
      <c r="J16" s="144" t="str">
        <f t="shared" si="1"/>
        <v>не менее 30</v>
      </c>
      <c r="K16" s="144" t="s">
        <v>558</v>
      </c>
      <c r="L16" s="144" t="str">
        <f t="shared" si="2"/>
        <v>не менее 30</v>
      </c>
      <c r="M16" s="144" t="s">
        <v>558</v>
      </c>
      <c r="N16" s="144" t="s">
        <v>558</v>
      </c>
      <c r="O16" s="144" t="s">
        <v>558</v>
      </c>
      <c r="P16" s="144" t="s">
        <v>558</v>
      </c>
      <c r="Q16" s="144" t="s">
        <v>558</v>
      </c>
      <c r="R16" s="144">
        <v>0</v>
      </c>
      <c r="S16" s="144" t="s">
        <v>558</v>
      </c>
      <c r="T16" s="144">
        <v>0</v>
      </c>
      <c r="U16" s="53"/>
      <c r="V16" s="53"/>
      <c r="W16" s="36"/>
      <c r="X16" s="36"/>
      <c r="Y16" s="36"/>
      <c r="Z16" s="36"/>
      <c r="AA16" s="36"/>
      <c r="AB16" s="36"/>
      <c r="AC16" s="36"/>
      <c r="AD16" s="36"/>
      <c r="AE16" s="36"/>
      <c r="AF16" s="36"/>
      <c r="AG16" s="36"/>
    </row>
    <row r="17" spans="1:28" ht="115.5" customHeight="1" x14ac:dyDescent="0.3">
      <c r="A17" s="409"/>
      <c r="B17" s="413"/>
      <c r="C17" s="147" t="s">
        <v>697</v>
      </c>
      <c r="D17" s="138" t="s">
        <v>69</v>
      </c>
      <c r="E17" s="138" t="s">
        <v>293</v>
      </c>
      <c r="F17" s="204">
        <v>9.44</v>
      </c>
      <c r="G17" s="144" t="s">
        <v>559</v>
      </c>
      <c r="H17" s="144" t="str">
        <f t="shared" si="0"/>
        <v>не менее 10</v>
      </c>
      <c r="I17" s="144" t="s">
        <v>559</v>
      </c>
      <c r="J17" s="144" t="str">
        <f t="shared" si="1"/>
        <v>не менее 10</v>
      </c>
      <c r="K17" s="144" t="s">
        <v>559</v>
      </c>
      <c r="L17" s="144" t="str">
        <f t="shared" si="2"/>
        <v>не менее 10</v>
      </c>
      <c r="M17" s="144" t="s">
        <v>559</v>
      </c>
      <c r="N17" s="144" t="s">
        <v>559</v>
      </c>
      <c r="O17" s="144" t="s">
        <v>559</v>
      </c>
      <c r="P17" s="144" t="s">
        <v>559</v>
      </c>
      <c r="Q17" s="144" t="s">
        <v>559</v>
      </c>
      <c r="R17" s="144">
        <v>0</v>
      </c>
      <c r="S17" s="144" t="s">
        <v>559</v>
      </c>
      <c r="T17" s="144">
        <v>0</v>
      </c>
      <c r="U17" s="53"/>
      <c r="V17" s="53"/>
    </row>
    <row r="18" spans="1:28" ht="98.25" customHeight="1" x14ac:dyDescent="0.3">
      <c r="A18" s="408" t="s">
        <v>85</v>
      </c>
      <c r="B18" s="412" t="s">
        <v>716</v>
      </c>
      <c r="C18" s="147" t="s">
        <v>358</v>
      </c>
      <c r="D18" s="138" t="s">
        <v>69</v>
      </c>
      <c r="E18" s="138" t="s">
        <v>293</v>
      </c>
      <c r="F18" s="182">
        <v>58.3</v>
      </c>
      <c r="G18" s="183">
        <v>56</v>
      </c>
      <c r="H18" s="183">
        <f t="shared" si="0"/>
        <v>56</v>
      </c>
      <c r="I18" s="182">
        <v>83.2</v>
      </c>
      <c r="J18" s="182">
        <f t="shared" si="1"/>
        <v>83.2</v>
      </c>
      <c r="K18" s="182">
        <v>83.2</v>
      </c>
      <c r="L18" s="182">
        <v>83.2</v>
      </c>
      <c r="M18" s="182">
        <v>83.2</v>
      </c>
      <c r="N18" s="183">
        <v>0</v>
      </c>
      <c r="O18" s="182">
        <v>87</v>
      </c>
      <c r="P18" s="183">
        <v>0</v>
      </c>
      <c r="Q18" s="182">
        <v>93</v>
      </c>
      <c r="R18" s="183">
        <v>0</v>
      </c>
      <c r="S18" s="183">
        <v>100</v>
      </c>
      <c r="T18" s="183">
        <v>0</v>
      </c>
      <c r="U18" s="87"/>
      <c r="V18" s="87"/>
    </row>
    <row r="19" spans="1:28" ht="96.75" customHeight="1" x14ac:dyDescent="0.3">
      <c r="A19" s="409"/>
      <c r="B19" s="413"/>
      <c r="C19" s="147" t="s">
        <v>376</v>
      </c>
      <c r="D19" s="138" t="s">
        <v>69</v>
      </c>
      <c r="E19" s="138" t="s">
        <v>293</v>
      </c>
      <c r="F19" s="138">
        <v>100</v>
      </c>
      <c r="G19" s="138">
        <v>100</v>
      </c>
      <c r="H19" s="144">
        <f t="shared" si="0"/>
        <v>100</v>
      </c>
      <c r="I19" s="138">
        <v>100</v>
      </c>
      <c r="J19" s="144">
        <f t="shared" si="1"/>
        <v>100</v>
      </c>
      <c r="K19" s="138">
        <v>100</v>
      </c>
      <c r="L19" s="144">
        <f t="shared" si="2"/>
        <v>100</v>
      </c>
      <c r="M19" s="144">
        <v>100</v>
      </c>
      <c r="N19" s="144">
        <v>0</v>
      </c>
      <c r="O19" s="144">
        <v>100</v>
      </c>
      <c r="P19" s="144">
        <v>0</v>
      </c>
      <c r="Q19" s="144">
        <v>100</v>
      </c>
      <c r="R19" s="144">
        <v>0</v>
      </c>
      <c r="S19" s="138">
        <v>100</v>
      </c>
      <c r="T19" s="144">
        <v>0</v>
      </c>
      <c r="U19" s="53"/>
      <c r="V19" s="53"/>
    </row>
    <row r="20" spans="1:28" ht="120" customHeight="1" x14ac:dyDescent="0.3">
      <c r="A20" s="409"/>
      <c r="B20" s="413"/>
      <c r="C20" s="147" t="s">
        <v>520</v>
      </c>
      <c r="D20" s="138" t="s">
        <v>69</v>
      </c>
      <c r="E20" s="138" t="s">
        <v>202</v>
      </c>
      <c r="F20" s="138">
        <v>100</v>
      </c>
      <c r="G20" s="138">
        <v>100</v>
      </c>
      <c r="H20" s="144">
        <f t="shared" si="0"/>
        <v>100</v>
      </c>
      <c r="I20" s="138">
        <v>100</v>
      </c>
      <c r="J20" s="144">
        <f t="shared" si="1"/>
        <v>100</v>
      </c>
      <c r="K20" s="138">
        <v>100</v>
      </c>
      <c r="L20" s="144">
        <f t="shared" si="2"/>
        <v>100</v>
      </c>
      <c r="M20" s="138">
        <v>100</v>
      </c>
      <c r="N20" s="144">
        <v>0</v>
      </c>
      <c r="O20" s="138">
        <v>100</v>
      </c>
      <c r="P20" s="144">
        <v>0</v>
      </c>
      <c r="Q20" s="138">
        <v>100</v>
      </c>
      <c r="R20" s="144">
        <v>0</v>
      </c>
      <c r="S20" s="138">
        <v>100</v>
      </c>
      <c r="T20" s="144">
        <v>0</v>
      </c>
      <c r="U20" s="96"/>
      <c r="V20" s="96"/>
    </row>
    <row r="21" spans="1:28" ht="160.5" customHeight="1" x14ac:dyDescent="0.3">
      <c r="A21" s="409"/>
      <c r="B21" s="413"/>
      <c r="C21" s="147" t="s">
        <v>495</v>
      </c>
      <c r="D21" s="138" t="s">
        <v>69</v>
      </c>
      <c r="E21" s="138" t="s">
        <v>202</v>
      </c>
      <c r="F21" s="138">
        <v>100</v>
      </c>
      <c r="G21" s="138">
        <v>100</v>
      </c>
      <c r="H21" s="144">
        <f t="shared" si="0"/>
        <v>100</v>
      </c>
      <c r="I21" s="138">
        <v>100</v>
      </c>
      <c r="J21" s="144">
        <f t="shared" si="1"/>
        <v>100</v>
      </c>
      <c r="K21" s="138">
        <v>100</v>
      </c>
      <c r="L21" s="144">
        <f t="shared" si="2"/>
        <v>100</v>
      </c>
      <c r="M21" s="138">
        <v>100</v>
      </c>
      <c r="N21" s="144">
        <v>0</v>
      </c>
      <c r="O21" s="138">
        <v>100</v>
      </c>
      <c r="P21" s="144">
        <v>0</v>
      </c>
      <c r="Q21" s="138">
        <v>100</v>
      </c>
      <c r="R21" s="144">
        <v>0</v>
      </c>
      <c r="S21" s="138">
        <v>100</v>
      </c>
      <c r="T21" s="144">
        <v>0</v>
      </c>
      <c r="U21" s="96"/>
      <c r="V21" s="96"/>
    </row>
    <row r="22" spans="1:28" ht="99.75" customHeight="1" x14ac:dyDescent="0.3">
      <c r="A22" s="409"/>
      <c r="B22" s="413"/>
      <c r="C22" s="147" t="s">
        <v>377</v>
      </c>
      <c r="D22" s="138" t="s">
        <v>69</v>
      </c>
      <c r="E22" s="203" t="s">
        <v>293</v>
      </c>
      <c r="F22" s="138">
        <v>100</v>
      </c>
      <c r="G22" s="138">
        <v>100</v>
      </c>
      <c r="H22" s="144">
        <f t="shared" si="0"/>
        <v>100</v>
      </c>
      <c r="I22" s="138">
        <v>100</v>
      </c>
      <c r="J22" s="144">
        <f t="shared" si="1"/>
        <v>100</v>
      </c>
      <c r="K22" s="138">
        <v>100</v>
      </c>
      <c r="L22" s="144">
        <v>0</v>
      </c>
      <c r="M22" s="144">
        <v>100</v>
      </c>
      <c r="N22" s="144">
        <v>0</v>
      </c>
      <c r="O22" s="144">
        <v>100</v>
      </c>
      <c r="P22" s="144">
        <v>0</v>
      </c>
      <c r="Q22" s="144">
        <v>100</v>
      </c>
      <c r="R22" s="144">
        <v>0</v>
      </c>
      <c r="S22" s="138">
        <v>100</v>
      </c>
      <c r="T22" s="144">
        <v>0</v>
      </c>
    </row>
    <row r="23" spans="1:28" ht="106.5" customHeight="1" x14ac:dyDescent="0.3">
      <c r="A23" s="408" t="s">
        <v>190</v>
      </c>
      <c r="B23" s="412" t="s">
        <v>592</v>
      </c>
      <c r="C23" s="147" t="s">
        <v>411</v>
      </c>
      <c r="D23" s="138" t="s">
        <v>69</v>
      </c>
      <c r="E23" s="138" t="s">
        <v>336</v>
      </c>
      <c r="F23" s="138">
        <v>2</v>
      </c>
      <c r="G23" s="138">
        <v>11</v>
      </c>
      <c r="H23" s="144">
        <f t="shared" si="0"/>
        <v>11</v>
      </c>
      <c r="I23" s="138">
        <v>10</v>
      </c>
      <c r="J23" s="144">
        <f t="shared" si="1"/>
        <v>10</v>
      </c>
      <c r="K23" s="138">
        <v>0</v>
      </c>
      <c r="L23" s="144">
        <v>0</v>
      </c>
      <c r="M23" s="138">
        <v>0</v>
      </c>
      <c r="N23" s="144">
        <v>0</v>
      </c>
      <c r="O23" s="138">
        <v>0</v>
      </c>
      <c r="P23" s="144">
        <v>0</v>
      </c>
      <c r="Q23" s="138">
        <v>0</v>
      </c>
      <c r="R23" s="144">
        <v>0</v>
      </c>
      <c r="S23" s="138">
        <v>0</v>
      </c>
      <c r="T23" s="144">
        <v>0</v>
      </c>
      <c r="U23" s="53"/>
      <c r="V23" s="53"/>
      <c r="W23" s="36"/>
      <c r="X23" s="36"/>
      <c r="Y23" s="36"/>
      <c r="Z23" s="36"/>
      <c r="AA23" s="36"/>
      <c r="AB23" s="36"/>
    </row>
    <row r="24" spans="1:28" ht="105" customHeight="1" x14ac:dyDescent="0.3">
      <c r="A24" s="409"/>
      <c r="B24" s="413"/>
      <c r="C24" s="147" t="s">
        <v>412</v>
      </c>
      <c r="D24" s="138" t="s">
        <v>69</v>
      </c>
      <c r="E24" s="138" t="s">
        <v>202</v>
      </c>
      <c r="F24" s="138">
        <v>6</v>
      </c>
      <c r="G24" s="138">
        <v>6</v>
      </c>
      <c r="H24" s="144">
        <f t="shared" si="0"/>
        <v>6</v>
      </c>
      <c r="I24" s="138">
        <v>6</v>
      </c>
      <c r="J24" s="144">
        <v>0</v>
      </c>
      <c r="K24" s="138">
        <v>0</v>
      </c>
      <c r="L24" s="144">
        <v>0</v>
      </c>
      <c r="M24" s="138">
        <v>0</v>
      </c>
      <c r="N24" s="144">
        <v>0</v>
      </c>
      <c r="O24" s="138">
        <v>0</v>
      </c>
      <c r="P24" s="144">
        <v>0</v>
      </c>
      <c r="Q24" s="138">
        <v>0</v>
      </c>
      <c r="R24" s="144">
        <v>0</v>
      </c>
      <c r="S24" s="138">
        <v>0</v>
      </c>
      <c r="T24" s="144">
        <v>0</v>
      </c>
      <c r="U24" s="96"/>
      <c r="V24" s="96"/>
      <c r="W24" s="36"/>
      <c r="X24" s="36"/>
      <c r="Y24" s="36"/>
      <c r="Z24" s="36"/>
      <c r="AA24" s="36"/>
      <c r="AB24" s="36"/>
    </row>
    <row r="25" spans="1:28" ht="109.5" customHeight="1" x14ac:dyDescent="0.3">
      <c r="A25" s="409"/>
      <c r="B25" s="413"/>
      <c r="C25" s="147" t="s">
        <v>378</v>
      </c>
      <c r="D25" s="138" t="s">
        <v>69</v>
      </c>
      <c r="E25" s="138" t="s">
        <v>202</v>
      </c>
      <c r="F25" s="138">
        <v>20</v>
      </c>
      <c r="G25" s="138">
        <v>10</v>
      </c>
      <c r="H25" s="144">
        <f t="shared" si="0"/>
        <v>10</v>
      </c>
      <c r="I25" s="138">
        <v>10</v>
      </c>
      <c r="J25" s="144">
        <f>I25</f>
        <v>10</v>
      </c>
      <c r="K25" s="138">
        <v>10</v>
      </c>
      <c r="L25" s="144">
        <f>K25</f>
        <v>10</v>
      </c>
      <c r="M25" s="138">
        <v>10</v>
      </c>
      <c r="N25" s="144">
        <v>0</v>
      </c>
      <c r="O25" s="138">
        <v>10</v>
      </c>
      <c r="P25" s="144">
        <v>0</v>
      </c>
      <c r="Q25" s="138">
        <v>10</v>
      </c>
      <c r="R25" s="144">
        <v>0</v>
      </c>
      <c r="S25" s="138">
        <v>10</v>
      </c>
      <c r="T25" s="144">
        <v>0</v>
      </c>
      <c r="U25" s="53"/>
      <c r="V25" s="53"/>
    </row>
    <row r="26" spans="1:28" s="92" customFormat="1" ht="155.25" customHeight="1" x14ac:dyDescent="0.3">
      <c r="A26" s="409"/>
      <c r="B26" s="413"/>
      <c r="C26" s="147" t="s">
        <v>718</v>
      </c>
      <c r="D26" s="147" t="s">
        <v>69</v>
      </c>
      <c r="E26" s="138" t="s">
        <v>7</v>
      </c>
      <c r="F26" s="138">
        <v>5208</v>
      </c>
      <c r="G26" s="138" t="s">
        <v>560</v>
      </c>
      <c r="H26" s="144" t="str">
        <f t="shared" si="0"/>
        <v>не менее 5736</v>
      </c>
      <c r="I26" s="138" t="s">
        <v>560</v>
      </c>
      <c r="J26" s="144" t="str">
        <f>I26</f>
        <v>не менее 5736</v>
      </c>
      <c r="K26" s="138" t="s">
        <v>560</v>
      </c>
      <c r="L26" s="144">
        <v>0</v>
      </c>
      <c r="M26" s="138" t="s">
        <v>560</v>
      </c>
      <c r="N26" s="144">
        <v>0</v>
      </c>
      <c r="O26" s="138" t="s">
        <v>560</v>
      </c>
      <c r="P26" s="144">
        <v>0</v>
      </c>
      <c r="Q26" s="138" t="s">
        <v>560</v>
      </c>
      <c r="R26" s="144">
        <v>0</v>
      </c>
      <c r="S26" s="138" t="s">
        <v>560</v>
      </c>
      <c r="T26" s="144">
        <v>0</v>
      </c>
      <c r="U26" s="88"/>
      <c r="V26" s="53"/>
    </row>
    <row r="27" spans="1:28" s="67" customFormat="1" ht="67.5" customHeight="1" x14ac:dyDescent="0.25">
      <c r="A27" s="409"/>
      <c r="B27" s="413"/>
      <c r="C27" s="147" t="s">
        <v>496</v>
      </c>
      <c r="D27" s="138" t="s">
        <v>69</v>
      </c>
      <c r="E27" s="138" t="s">
        <v>7</v>
      </c>
      <c r="F27" s="138">
        <v>58</v>
      </c>
      <c r="G27" s="138">
        <v>58</v>
      </c>
      <c r="H27" s="144">
        <f t="shared" si="0"/>
        <v>58</v>
      </c>
      <c r="I27" s="138">
        <v>58</v>
      </c>
      <c r="J27" s="144">
        <f>I27</f>
        <v>58</v>
      </c>
      <c r="K27" s="138">
        <v>58</v>
      </c>
      <c r="L27" s="144">
        <f>K27</f>
        <v>58</v>
      </c>
      <c r="M27" s="138">
        <v>63</v>
      </c>
      <c r="N27" s="144">
        <v>0</v>
      </c>
      <c r="O27" s="138">
        <v>63</v>
      </c>
      <c r="P27" s="144">
        <v>0</v>
      </c>
      <c r="Q27" s="138">
        <v>63</v>
      </c>
      <c r="R27" s="144">
        <v>0</v>
      </c>
      <c r="S27" s="138">
        <v>63</v>
      </c>
      <c r="T27" s="144">
        <v>0</v>
      </c>
      <c r="U27" s="53"/>
      <c r="V27" s="53"/>
    </row>
    <row r="28" spans="1:28" s="67" customFormat="1" ht="78" customHeight="1" x14ac:dyDescent="0.25">
      <c r="A28" s="515"/>
      <c r="B28" s="517"/>
      <c r="C28" s="147" t="s">
        <v>664</v>
      </c>
      <c r="D28" s="138" t="s">
        <v>69</v>
      </c>
      <c r="E28" s="138" t="s">
        <v>7</v>
      </c>
      <c r="F28" s="138">
        <v>1</v>
      </c>
      <c r="G28" s="138">
        <v>5</v>
      </c>
      <c r="H28" s="144">
        <v>0</v>
      </c>
      <c r="I28" s="138">
        <v>11</v>
      </c>
      <c r="J28" s="144"/>
      <c r="K28" s="138">
        <v>0</v>
      </c>
      <c r="L28" s="144">
        <v>0</v>
      </c>
      <c r="M28" s="138">
        <v>0</v>
      </c>
      <c r="N28" s="144">
        <v>0</v>
      </c>
      <c r="O28" s="138">
        <v>0</v>
      </c>
      <c r="P28" s="144">
        <v>0</v>
      </c>
      <c r="Q28" s="138">
        <v>0</v>
      </c>
      <c r="R28" s="144">
        <v>0</v>
      </c>
      <c r="S28" s="138">
        <v>0</v>
      </c>
      <c r="T28" s="144">
        <v>0</v>
      </c>
      <c r="U28" s="53"/>
      <c r="V28" s="53"/>
    </row>
    <row r="29" spans="1:28" s="67" customFormat="1" ht="107.25" customHeight="1" x14ac:dyDescent="0.25">
      <c r="A29" s="516"/>
      <c r="B29" s="518"/>
      <c r="C29" s="147" t="s">
        <v>497</v>
      </c>
      <c r="D29" s="138" t="s">
        <v>69</v>
      </c>
      <c r="E29" s="138" t="s">
        <v>7</v>
      </c>
      <c r="F29" s="138">
        <v>6</v>
      </c>
      <c r="G29" s="138">
        <v>0</v>
      </c>
      <c r="H29" s="144">
        <v>0</v>
      </c>
      <c r="I29" s="138">
        <v>11</v>
      </c>
      <c r="J29" s="144">
        <v>0</v>
      </c>
      <c r="K29" s="138">
        <v>0</v>
      </c>
      <c r="L29" s="144">
        <v>0</v>
      </c>
      <c r="M29" s="138">
        <v>0</v>
      </c>
      <c r="N29" s="144">
        <v>0</v>
      </c>
      <c r="O29" s="138">
        <v>0</v>
      </c>
      <c r="P29" s="144">
        <v>0</v>
      </c>
      <c r="Q29" s="138">
        <v>0</v>
      </c>
      <c r="R29" s="144">
        <v>0</v>
      </c>
      <c r="S29" s="138">
        <v>0</v>
      </c>
      <c r="T29" s="144">
        <v>0</v>
      </c>
      <c r="U29" s="96"/>
      <c r="V29" s="96"/>
    </row>
    <row r="30" spans="1:28" s="67" customFormat="1" ht="112.5" customHeight="1" x14ac:dyDescent="0.25">
      <c r="A30" s="201" t="s">
        <v>87</v>
      </c>
      <c r="B30" s="147" t="s">
        <v>401</v>
      </c>
      <c r="C30" s="147" t="s">
        <v>802</v>
      </c>
      <c r="D30" s="138" t="s">
        <v>69</v>
      </c>
      <c r="E30" s="138" t="s">
        <v>293</v>
      </c>
      <c r="F30" s="144">
        <v>92</v>
      </c>
      <c r="G30" s="144">
        <v>94</v>
      </c>
      <c r="H30" s="144">
        <v>94</v>
      </c>
      <c r="I30" s="149">
        <v>95.5</v>
      </c>
      <c r="J30" s="149">
        <v>95.5</v>
      </c>
      <c r="K30" s="144">
        <v>97</v>
      </c>
      <c r="L30" s="144">
        <v>0</v>
      </c>
      <c r="M30" s="144">
        <v>0</v>
      </c>
      <c r="N30" s="144">
        <v>0</v>
      </c>
      <c r="O30" s="144">
        <v>0</v>
      </c>
      <c r="P30" s="144">
        <v>0</v>
      </c>
      <c r="Q30" s="144">
        <v>0</v>
      </c>
      <c r="R30" s="144">
        <v>0</v>
      </c>
      <c r="S30" s="144">
        <v>0</v>
      </c>
      <c r="T30" s="144">
        <v>0</v>
      </c>
    </row>
    <row r="31" spans="1:28" ht="141" customHeight="1" x14ac:dyDescent="0.3">
      <c r="A31" s="217" t="s">
        <v>204</v>
      </c>
      <c r="B31" s="218" t="s">
        <v>593</v>
      </c>
      <c r="C31" s="147" t="s">
        <v>379</v>
      </c>
      <c r="D31" s="138" t="s">
        <v>69</v>
      </c>
      <c r="E31" s="138" t="s">
        <v>293</v>
      </c>
      <c r="F31" s="144">
        <v>61</v>
      </c>
      <c r="G31" s="144">
        <v>62</v>
      </c>
      <c r="H31" s="144">
        <v>62</v>
      </c>
      <c r="I31" s="144">
        <v>63</v>
      </c>
      <c r="J31" s="144">
        <v>63</v>
      </c>
      <c r="K31" s="144">
        <v>64</v>
      </c>
      <c r="L31" s="144">
        <v>0</v>
      </c>
      <c r="M31" s="144">
        <v>64</v>
      </c>
      <c r="N31" s="144">
        <v>0</v>
      </c>
      <c r="O31" s="144">
        <v>64</v>
      </c>
      <c r="P31" s="144">
        <v>0</v>
      </c>
      <c r="Q31" s="144">
        <v>64</v>
      </c>
      <c r="R31" s="144">
        <v>0</v>
      </c>
      <c r="S31" s="144">
        <v>64</v>
      </c>
      <c r="T31" s="144">
        <v>0</v>
      </c>
    </row>
    <row r="32" spans="1:28" ht="108" customHeight="1" x14ac:dyDescent="0.3">
      <c r="A32" s="208" t="s">
        <v>90</v>
      </c>
      <c r="B32" s="206" t="s">
        <v>402</v>
      </c>
      <c r="C32" s="147" t="s">
        <v>417</v>
      </c>
      <c r="D32" s="138" t="s">
        <v>69</v>
      </c>
      <c r="E32" s="138" t="s">
        <v>202</v>
      </c>
      <c r="F32" s="144">
        <v>1100</v>
      </c>
      <c r="G32" s="144">
        <v>2200</v>
      </c>
      <c r="H32" s="144"/>
      <c r="I32" s="144">
        <v>1100</v>
      </c>
      <c r="J32" s="144"/>
      <c r="K32" s="144">
        <v>400</v>
      </c>
      <c r="L32" s="144">
        <v>0</v>
      </c>
      <c r="M32" s="144">
        <v>600</v>
      </c>
      <c r="N32" s="144">
        <v>0</v>
      </c>
      <c r="O32" s="144">
        <v>0</v>
      </c>
      <c r="P32" s="144">
        <v>0</v>
      </c>
      <c r="Q32" s="144">
        <v>0</v>
      </c>
      <c r="R32" s="144">
        <v>0</v>
      </c>
      <c r="S32" s="144">
        <v>0</v>
      </c>
      <c r="T32" s="144">
        <v>0</v>
      </c>
      <c r="U32" s="24"/>
      <c r="V32" s="25"/>
    </row>
    <row r="33" spans="1:34" ht="120" customHeight="1" x14ac:dyDescent="0.3">
      <c r="A33" s="201" t="s">
        <v>403</v>
      </c>
      <c r="B33" s="147" t="s">
        <v>711</v>
      </c>
      <c r="C33" s="147" t="s">
        <v>712</v>
      </c>
      <c r="D33" s="138" t="s">
        <v>69</v>
      </c>
      <c r="E33" s="138" t="s">
        <v>7</v>
      </c>
      <c r="F33" s="144">
        <v>1</v>
      </c>
      <c r="G33" s="144">
        <v>2</v>
      </c>
      <c r="H33" s="144">
        <v>0</v>
      </c>
      <c r="I33" s="144">
        <v>1</v>
      </c>
      <c r="J33" s="144">
        <f>I33</f>
        <v>1</v>
      </c>
      <c r="K33" s="144">
        <v>1</v>
      </c>
      <c r="L33" s="144">
        <v>0</v>
      </c>
      <c r="M33" s="144">
        <v>2</v>
      </c>
      <c r="N33" s="144">
        <v>0</v>
      </c>
      <c r="O33" s="144">
        <v>0</v>
      </c>
      <c r="P33" s="144">
        <v>0</v>
      </c>
      <c r="Q33" s="144">
        <v>0</v>
      </c>
      <c r="R33" s="144">
        <v>0</v>
      </c>
      <c r="S33" s="144">
        <v>0</v>
      </c>
      <c r="T33" s="144">
        <v>0</v>
      </c>
      <c r="U33" s="24"/>
      <c r="V33" s="25"/>
    </row>
    <row r="34" spans="1:34" ht="114" customHeight="1" x14ac:dyDescent="0.3">
      <c r="A34" s="208" t="s">
        <v>95</v>
      </c>
      <c r="B34" s="206" t="s">
        <v>710</v>
      </c>
      <c r="C34" s="147" t="s">
        <v>493</v>
      </c>
      <c r="D34" s="138" t="s">
        <v>69</v>
      </c>
      <c r="E34" s="138" t="s">
        <v>293</v>
      </c>
      <c r="F34" s="144">
        <v>1</v>
      </c>
      <c r="G34" s="144">
        <v>2</v>
      </c>
      <c r="H34" s="144">
        <v>0</v>
      </c>
      <c r="I34" s="144">
        <v>0</v>
      </c>
      <c r="J34" s="144">
        <v>0</v>
      </c>
      <c r="K34" s="144">
        <v>0</v>
      </c>
      <c r="L34" s="144">
        <v>0</v>
      </c>
      <c r="M34" s="144">
        <v>0</v>
      </c>
      <c r="N34" s="144">
        <v>0</v>
      </c>
      <c r="O34" s="144">
        <v>0</v>
      </c>
      <c r="P34" s="144">
        <v>0</v>
      </c>
      <c r="Q34" s="144">
        <v>0</v>
      </c>
      <c r="R34" s="144">
        <v>0</v>
      </c>
      <c r="S34" s="144">
        <v>0</v>
      </c>
      <c r="T34" s="144">
        <v>0</v>
      </c>
      <c r="U34" s="24"/>
      <c r="V34" s="26"/>
    </row>
    <row r="35" spans="1:34" ht="138.75" customHeight="1" x14ac:dyDescent="0.3">
      <c r="A35" s="408" t="s">
        <v>386</v>
      </c>
      <c r="B35" s="412" t="s">
        <v>706</v>
      </c>
      <c r="C35" s="147" t="s">
        <v>514</v>
      </c>
      <c r="D35" s="138" t="s">
        <v>69</v>
      </c>
      <c r="E35" s="138" t="s">
        <v>293</v>
      </c>
      <c r="F35" s="144">
        <v>1</v>
      </c>
      <c r="G35" s="144">
        <v>1</v>
      </c>
      <c r="H35" s="144">
        <v>0</v>
      </c>
      <c r="I35" s="144">
        <v>0</v>
      </c>
      <c r="J35" s="144">
        <v>0</v>
      </c>
      <c r="K35" s="144">
        <v>0</v>
      </c>
      <c r="L35" s="144">
        <v>0</v>
      </c>
      <c r="M35" s="144">
        <v>0</v>
      </c>
      <c r="N35" s="144">
        <v>0</v>
      </c>
      <c r="O35" s="144">
        <v>0</v>
      </c>
      <c r="P35" s="144">
        <v>0</v>
      </c>
      <c r="Q35" s="138">
        <v>0</v>
      </c>
      <c r="R35" s="144">
        <v>0</v>
      </c>
      <c r="S35" s="138">
        <v>0</v>
      </c>
      <c r="T35" s="144">
        <v>0</v>
      </c>
      <c r="U35" s="24"/>
      <c r="V35" s="25"/>
    </row>
    <row r="36" spans="1:34" ht="96.75" customHeight="1" x14ac:dyDescent="0.3">
      <c r="A36" s="410"/>
      <c r="B36" s="520"/>
      <c r="C36" s="147" t="s">
        <v>515</v>
      </c>
      <c r="D36" s="138" t="s">
        <v>69</v>
      </c>
      <c r="E36" s="138" t="s">
        <v>293</v>
      </c>
      <c r="F36" s="144">
        <v>0</v>
      </c>
      <c r="G36" s="144">
        <v>1</v>
      </c>
      <c r="H36" s="144">
        <f>G36</f>
        <v>1</v>
      </c>
      <c r="I36" s="144">
        <v>0</v>
      </c>
      <c r="J36" s="144">
        <v>0</v>
      </c>
      <c r="K36" s="144">
        <v>0</v>
      </c>
      <c r="L36" s="144">
        <v>0</v>
      </c>
      <c r="M36" s="144">
        <v>0</v>
      </c>
      <c r="N36" s="144">
        <v>0</v>
      </c>
      <c r="O36" s="144">
        <v>0</v>
      </c>
      <c r="P36" s="144">
        <v>0</v>
      </c>
      <c r="Q36" s="144">
        <v>0</v>
      </c>
      <c r="R36" s="144">
        <v>0</v>
      </c>
      <c r="S36" s="144">
        <v>0</v>
      </c>
      <c r="T36" s="144">
        <v>0</v>
      </c>
      <c r="U36" s="27"/>
      <c r="V36" s="28"/>
    </row>
    <row r="37" spans="1:34" ht="123" customHeight="1" x14ac:dyDescent="0.3">
      <c r="A37" s="208" t="s">
        <v>238</v>
      </c>
      <c r="B37" s="206" t="s">
        <v>405</v>
      </c>
      <c r="C37" s="147" t="s">
        <v>494</v>
      </c>
      <c r="D37" s="138" t="s">
        <v>69</v>
      </c>
      <c r="E37" s="138" t="s">
        <v>7</v>
      </c>
      <c r="F37" s="144">
        <v>62</v>
      </c>
      <c r="G37" s="144">
        <v>62</v>
      </c>
      <c r="H37" s="144">
        <f>G37</f>
        <v>62</v>
      </c>
      <c r="I37" s="144">
        <v>62</v>
      </c>
      <c r="J37" s="144">
        <f>I37</f>
        <v>62</v>
      </c>
      <c r="K37" s="144">
        <v>0</v>
      </c>
      <c r="L37" s="144">
        <v>0</v>
      </c>
      <c r="M37" s="144">
        <v>0</v>
      </c>
      <c r="N37" s="144">
        <v>0</v>
      </c>
      <c r="O37" s="144">
        <v>0</v>
      </c>
      <c r="P37" s="144">
        <v>0</v>
      </c>
      <c r="Q37" s="144">
        <v>0</v>
      </c>
      <c r="R37" s="144">
        <v>0</v>
      </c>
      <c r="S37" s="144">
        <v>0</v>
      </c>
      <c r="T37" s="144">
        <v>0</v>
      </c>
      <c r="U37" s="24"/>
      <c r="V37" s="25"/>
    </row>
    <row r="38" spans="1:34" ht="101.25" customHeight="1" x14ac:dyDescent="0.3">
      <c r="A38" s="201" t="s">
        <v>389</v>
      </c>
      <c r="B38" s="147" t="s">
        <v>595</v>
      </c>
      <c r="C38" s="147" t="s">
        <v>665</v>
      </c>
      <c r="D38" s="138" t="s">
        <v>69</v>
      </c>
      <c r="E38" s="138" t="s">
        <v>415</v>
      </c>
      <c r="F38" s="219">
        <v>53.25</v>
      </c>
      <c r="G38" s="219">
        <v>52.75</v>
      </c>
      <c r="H38" s="144">
        <f>G38</f>
        <v>52.75</v>
      </c>
      <c r="I38" s="219">
        <v>52.75</v>
      </c>
      <c r="J38" s="144">
        <f>I38</f>
        <v>52.75</v>
      </c>
      <c r="K38" s="144">
        <v>0</v>
      </c>
      <c r="L38" s="144">
        <v>0</v>
      </c>
      <c r="M38" s="144">
        <v>0</v>
      </c>
      <c r="N38" s="144">
        <v>0</v>
      </c>
      <c r="O38" s="144">
        <v>0</v>
      </c>
      <c r="P38" s="144">
        <v>0</v>
      </c>
      <c r="Q38" s="144">
        <v>0</v>
      </c>
      <c r="R38" s="144">
        <v>0</v>
      </c>
      <c r="S38" s="144">
        <v>0</v>
      </c>
      <c r="T38" s="144">
        <v>0</v>
      </c>
      <c r="U38" s="24"/>
      <c r="V38" s="25"/>
    </row>
    <row r="39" spans="1:34" x14ac:dyDescent="0.3">
      <c r="A39" s="519" t="s">
        <v>583</v>
      </c>
      <c r="B39" s="519"/>
      <c r="C39" s="519"/>
      <c r="D39" s="519"/>
      <c r="E39" s="519"/>
      <c r="F39" s="519"/>
      <c r="G39" s="519"/>
      <c r="H39" s="519"/>
      <c r="I39" s="519"/>
      <c r="J39" s="519"/>
      <c r="K39" s="519"/>
      <c r="L39" s="519"/>
      <c r="M39" s="519"/>
      <c r="N39" s="519"/>
      <c r="O39" s="519"/>
      <c r="P39" s="519"/>
      <c r="Q39" s="519"/>
      <c r="R39" s="519"/>
      <c r="S39" s="519"/>
      <c r="T39" s="519"/>
      <c r="U39" s="97"/>
      <c r="V39" s="97"/>
      <c r="W39" s="97"/>
      <c r="X39" s="97"/>
      <c r="Y39" s="97"/>
      <c r="Z39" s="97"/>
      <c r="AA39" s="97"/>
      <c r="AB39" s="97"/>
      <c r="AC39" s="97"/>
      <c r="AD39" s="97"/>
      <c r="AE39" s="97"/>
      <c r="AF39" s="97"/>
      <c r="AG39" s="97"/>
      <c r="AH39" s="97"/>
    </row>
    <row r="40" spans="1:34" ht="51.75" customHeight="1" x14ac:dyDescent="0.3">
      <c r="A40" s="521"/>
      <c r="B40" s="399"/>
      <c r="C40" s="399"/>
      <c r="D40" s="399"/>
      <c r="E40" s="399"/>
      <c r="F40" s="399"/>
      <c r="G40" s="399"/>
      <c r="H40" s="399"/>
      <c r="I40" s="399"/>
      <c r="J40" s="399"/>
      <c r="K40" s="399"/>
      <c r="L40" s="399"/>
      <c r="M40" s="399"/>
      <c r="N40" s="399"/>
      <c r="O40" s="399"/>
    </row>
    <row r="41" spans="1:34" ht="33" customHeight="1" x14ac:dyDescent="0.3"/>
    <row r="43" spans="1:34" x14ac:dyDescent="0.3">
      <c r="B43" s="98"/>
      <c r="C43" s="75"/>
      <c r="D43" s="75"/>
      <c r="E43" s="75"/>
      <c r="F43" s="75"/>
      <c r="G43" s="75"/>
      <c r="H43" s="75"/>
      <c r="I43" s="75"/>
    </row>
    <row r="44" spans="1:34" ht="27.75" customHeight="1" x14ac:dyDescent="0.3">
      <c r="B44" s="411"/>
      <c r="C44" s="411"/>
      <c r="D44" s="411"/>
      <c r="E44" s="411"/>
      <c r="F44" s="411"/>
      <c r="G44" s="411"/>
      <c r="H44" s="411"/>
      <c r="I44" s="411"/>
    </row>
    <row r="45" spans="1:34" x14ac:dyDescent="0.3">
      <c r="B45" s="99"/>
      <c r="C45" s="75"/>
      <c r="D45" s="75"/>
      <c r="E45" s="75"/>
      <c r="F45" s="75"/>
      <c r="G45" s="75"/>
      <c r="H45" s="75"/>
      <c r="I45" s="75"/>
    </row>
    <row r="46" spans="1:34" x14ac:dyDescent="0.3">
      <c r="B46" s="99"/>
      <c r="C46" s="75"/>
      <c r="D46" s="75"/>
      <c r="E46" s="75"/>
      <c r="F46" s="75"/>
      <c r="G46" s="75"/>
      <c r="H46" s="75"/>
      <c r="I46" s="75"/>
    </row>
    <row r="49" spans="6:20" x14ac:dyDescent="0.3">
      <c r="F49" s="100"/>
      <c r="G49" s="100"/>
      <c r="H49" s="100"/>
      <c r="I49" s="100"/>
      <c r="J49" s="100"/>
      <c r="K49" s="100"/>
      <c r="L49" s="100"/>
      <c r="M49" s="100"/>
      <c r="N49" s="100"/>
      <c r="O49" s="100"/>
      <c r="P49" s="100"/>
      <c r="Q49" s="100"/>
      <c r="R49" s="100"/>
      <c r="S49" s="100"/>
      <c r="T49" s="100"/>
    </row>
    <row r="50" spans="6:20" x14ac:dyDescent="0.3">
      <c r="F50" s="101"/>
      <c r="G50" s="101"/>
      <c r="H50" s="101"/>
      <c r="I50" s="101"/>
      <c r="J50" s="101"/>
      <c r="K50" s="101"/>
      <c r="L50" s="101"/>
      <c r="M50" s="101"/>
      <c r="N50" s="101"/>
      <c r="O50" s="101"/>
      <c r="P50" s="101"/>
      <c r="Q50" s="101"/>
      <c r="R50" s="101"/>
      <c r="S50" s="101"/>
      <c r="T50" s="101"/>
    </row>
  </sheetData>
  <mergeCells count="35">
    <mergeCell ref="B44:I44"/>
    <mergeCell ref="A23:A29"/>
    <mergeCell ref="B23:B29"/>
    <mergeCell ref="A39:T39"/>
    <mergeCell ref="B35:B36"/>
    <mergeCell ref="A35:A36"/>
    <mergeCell ref="A40:O40"/>
    <mergeCell ref="A12:A13"/>
    <mergeCell ref="B12:B13"/>
    <mergeCell ref="E12:E13"/>
    <mergeCell ref="O9:P9"/>
    <mergeCell ref="B8:B10"/>
    <mergeCell ref="C8:C10"/>
    <mergeCell ref="A14:A15"/>
    <mergeCell ref="B14:B15"/>
    <mergeCell ref="E14:E15"/>
    <mergeCell ref="A18:A22"/>
    <mergeCell ref="B18:B22"/>
    <mergeCell ref="A16:A17"/>
    <mergeCell ref="B16:B17"/>
    <mergeCell ref="M1:R1"/>
    <mergeCell ref="O2:T5"/>
    <mergeCell ref="A5:L5"/>
    <mergeCell ref="A6:L6"/>
    <mergeCell ref="A8:A10"/>
    <mergeCell ref="D8:D10"/>
    <mergeCell ref="E8:E10"/>
    <mergeCell ref="F8:F10"/>
    <mergeCell ref="G8:T8"/>
    <mergeCell ref="G9:H9"/>
    <mergeCell ref="I9:J9"/>
    <mergeCell ref="K9:L9"/>
    <mergeCell ref="M9:N9"/>
    <mergeCell ref="Q9:R9"/>
    <mergeCell ref="S9:T9"/>
  </mergeCells>
  <pageMargins left="0.70866141732283472" right="0.70866141732283472" top="0.74803149606299213" bottom="0.74803149606299213" header="0.31496062992125984" footer="0.31496062992125984"/>
  <pageSetup paperSize="9" scale="51" fitToHeight="0" orientation="landscape" r:id="rId1"/>
  <rowBreaks count="1" manualBreakCount="1">
    <brk id="32" max="2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92"/>
  <sheetViews>
    <sheetView view="pageBreakPreview" zoomScaleNormal="100" zoomScaleSheetLayoutView="100" workbookViewId="0">
      <selection activeCell="F7" sqref="F7:F9"/>
    </sheetView>
  </sheetViews>
  <sheetFormatPr defaultRowHeight="14.4" x14ac:dyDescent="0.3"/>
  <cols>
    <col min="1" max="1" width="11" style="15" customWidth="1"/>
    <col min="2" max="2" width="36.5546875" style="2" customWidth="1"/>
    <col min="3" max="3" width="30" style="2" customWidth="1"/>
    <col min="4" max="6" width="15.6640625" style="2" customWidth="1"/>
    <col min="7" max="7" width="15.33203125" style="2" customWidth="1"/>
    <col min="8" max="8" width="14.33203125" style="2" customWidth="1"/>
    <col min="9" max="9" width="12.109375" style="2" customWidth="1"/>
    <col min="10" max="10" width="12.88671875" style="2" customWidth="1"/>
    <col min="11" max="11" width="11.6640625" style="2" customWidth="1"/>
    <col min="12" max="12" width="12.88671875" style="2" customWidth="1"/>
    <col min="13" max="14" width="13.5546875" style="2" customWidth="1"/>
    <col min="15" max="15" width="11.6640625" style="2" customWidth="1"/>
    <col min="16" max="16" width="13.5546875" style="2" customWidth="1"/>
    <col min="17" max="17" width="9.109375" style="2" customWidth="1"/>
    <col min="18" max="18" width="10.109375" style="2" customWidth="1"/>
    <col min="19" max="19" width="13.44140625" style="2" customWidth="1"/>
    <col min="20" max="20" width="11.88671875" style="2" customWidth="1"/>
    <col min="21" max="21" width="12.33203125" style="2" customWidth="1"/>
    <col min="22" max="22" width="12.5546875" style="2" customWidth="1"/>
    <col min="23" max="23" width="9.88671875" style="2" customWidth="1"/>
    <col min="24" max="32" width="9.33203125" style="2" customWidth="1"/>
    <col min="33" max="38" width="9.109375" style="2" customWidth="1"/>
    <col min="39" max="48" width="9.33203125" style="2" customWidth="1"/>
    <col min="49" max="54" width="9.109375" style="2" customWidth="1"/>
    <col min="55" max="64" width="9.33203125" style="2" customWidth="1"/>
    <col min="65" max="70" width="9.109375" style="2" customWidth="1"/>
    <col min="71" max="80" width="9.33203125" style="2" customWidth="1"/>
    <col min="81" max="86" width="9.109375" style="2" customWidth="1"/>
    <col min="87" max="96" width="9.33203125" style="2" customWidth="1"/>
    <col min="97" max="102" width="9.109375" style="2" customWidth="1"/>
    <col min="103" max="112" width="9.33203125" style="2" customWidth="1"/>
    <col min="113" max="118" width="9.109375" style="2" customWidth="1"/>
    <col min="119" max="128" width="9.33203125" style="2" customWidth="1"/>
    <col min="129" max="134" width="9.109375" style="2" customWidth="1"/>
    <col min="135" max="144" width="9.33203125" style="2" customWidth="1"/>
    <col min="145" max="150" width="9.109375" style="2" customWidth="1"/>
    <col min="151" max="160" width="9.33203125" style="2" customWidth="1"/>
    <col min="161" max="166" width="9.109375" style="2" customWidth="1"/>
    <col min="167" max="176" width="9.33203125" style="2" customWidth="1"/>
    <col min="177" max="182" width="9.109375" style="2" customWidth="1"/>
    <col min="183" max="192" width="9.33203125" style="2" customWidth="1"/>
    <col min="193" max="198" width="9.109375" style="2" customWidth="1"/>
    <col min="199" max="208" width="9.33203125" style="2" customWidth="1"/>
    <col min="209" max="214" width="9.109375" style="2" customWidth="1"/>
    <col min="215" max="224" width="9.33203125" style="2" customWidth="1"/>
    <col min="225" max="230" width="9.109375" style="2" customWidth="1"/>
    <col min="231" max="240" width="9.33203125" style="2" customWidth="1"/>
    <col min="241" max="246" width="9.109375" style="2" customWidth="1"/>
    <col min="247" max="248" width="11.33203125" style="2" customWidth="1"/>
    <col min="249" max="251" width="9.33203125" style="2" customWidth="1"/>
    <col min="252" max="254" width="11.33203125" style="2" customWidth="1"/>
    <col min="255" max="256" width="9.33203125" style="2"/>
    <col min="257" max="257" width="11" style="2" customWidth="1"/>
    <col min="258" max="258" width="36.5546875" style="2" customWidth="1"/>
    <col min="259" max="259" width="21.5546875" style="2" customWidth="1"/>
    <col min="260" max="262" width="15.6640625" style="2" customWidth="1"/>
    <col min="263" max="263" width="18.109375" style="2" customWidth="1"/>
    <col min="264" max="264" width="14.33203125" style="2" customWidth="1"/>
    <col min="265" max="265" width="12.109375" style="2" customWidth="1"/>
    <col min="266" max="266" width="15.33203125" style="2" customWidth="1"/>
    <col min="267" max="267" width="11.6640625" style="2" customWidth="1"/>
    <col min="268" max="268" width="12.88671875" style="2" customWidth="1"/>
    <col min="269" max="269" width="13.5546875" style="2" customWidth="1"/>
    <col min="270" max="270" width="19.6640625" style="2" customWidth="1"/>
    <col min="271" max="271" width="11.6640625" style="2" customWidth="1"/>
    <col min="272" max="272" width="13.5546875" style="2" customWidth="1"/>
    <col min="273" max="273" width="9.109375" style="2" customWidth="1"/>
    <col min="274" max="274" width="10.109375" style="2" customWidth="1"/>
    <col min="275" max="275" width="13.44140625" style="2" customWidth="1"/>
    <col min="276" max="276" width="11.88671875" style="2" customWidth="1"/>
    <col min="277" max="277" width="12.33203125" style="2" customWidth="1"/>
    <col min="278" max="278" width="12.5546875" style="2" bestFit="1" customWidth="1"/>
    <col min="279" max="279" width="9.88671875" style="2" bestFit="1" customWidth="1"/>
    <col min="280" max="288" width="9.33203125" style="2" customWidth="1"/>
    <col min="289" max="294" width="9.109375" style="2" customWidth="1"/>
    <col min="295" max="304" width="9.33203125" style="2" customWidth="1"/>
    <col min="305" max="310" width="9.109375" style="2" customWidth="1"/>
    <col min="311" max="320" width="9.33203125" style="2" customWidth="1"/>
    <col min="321" max="326" width="9.109375" style="2" customWidth="1"/>
    <col min="327" max="336" width="9.33203125" style="2" customWidth="1"/>
    <col min="337" max="342" width="9.109375" style="2" customWidth="1"/>
    <col min="343" max="352" width="9.33203125" style="2" customWidth="1"/>
    <col min="353" max="358" width="9.109375" style="2" customWidth="1"/>
    <col min="359" max="368" width="9.33203125" style="2" customWidth="1"/>
    <col min="369" max="374" width="9.109375" style="2" customWidth="1"/>
    <col min="375" max="384" width="9.33203125" style="2" customWidth="1"/>
    <col min="385" max="390" width="9.109375" style="2" customWidth="1"/>
    <col min="391" max="400" width="9.33203125" style="2" customWidth="1"/>
    <col min="401" max="406" width="9.109375" style="2" customWidth="1"/>
    <col min="407" max="416" width="9.33203125" style="2" customWidth="1"/>
    <col min="417" max="422" width="9.109375" style="2" customWidth="1"/>
    <col min="423" max="432" width="9.33203125" style="2" customWidth="1"/>
    <col min="433" max="438" width="9.109375" style="2" customWidth="1"/>
    <col min="439" max="448" width="9.33203125" style="2" customWidth="1"/>
    <col min="449" max="454" width="9.109375" style="2" customWidth="1"/>
    <col min="455" max="464" width="9.33203125" style="2" customWidth="1"/>
    <col min="465" max="470" width="9.109375" style="2" customWidth="1"/>
    <col min="471" max="480" width="9.33203125" style="2" customWidth="1"/>
    <col min="481" max="486" width="9.109375" style="2" customWidth="1"/>
    <col min="487" max="496" width="9.33203125" style="2" customWidth="1"/>
    <col min="497" max="502" width="9.109375" style="2" customWidth="1"/>
    <col min="503" max="504" width="11.33203125" style="2" customWidth="1"/>
    <col min="505" max="507" width="9.33203125" style="2" customWidth="1"/>
    <col min="508" max="510" width="11.33203125" style="2" customWidth="1"/>
    <col min="511" max="512" width="9.33203125" style="2"/>
    <col min="513" max="513" width="11" style="2" bestFit="1" customWidth="1"/>
    <col min="514" max="514" width="36.5546875" style="2" customWidth="1"/>
    <col min="515" max="515" width="21.5546875" style="2" customWidth="1"/>
    <col min="516" max="518" width="15.6640625" style="2" customWidth="1"/>
    <col min="519" max="519" width="18.109375" style="2" customWidth="1"/>
    <col min="520" max="520" width="14.33203125" style="2" customWidth="1"/>
    <col min="521" max="521" width="12.109375" style="2" customWidth="1"/>
    <col min="522" max="522" width="15.33203125" style="2" customWidth="1"/>
    <col min="523" max="523" width="11.6640625" style="2" customWidth="1"/>
    <col min="524" max="524" width="12.88671875" style="2" customWidth="1"/>
    <col min="525" max="525" width="13.5546875" style="2" customWidth="1"/>
    <col min="526" max="526" width="19.6640625" style="2" customWidth="1"/>
    <col min="527" max="527" width="11.6640625" style="2" customWidth="1"/>
    <col min="528" max="528" width="13.5546875" style="2" customWidth="1"/>
    <col min="529" max="529" width="9.109375" style="2" customWidth="1"/>
    <col min="530" max="530" width="10.109375" style="2" customWidth="1"/>
    <col min="531" max="531" width="13.44140625" style="2" customWidth="1"/>
    <col min="532" max="532" width="11.88671875" style="2" customWidth="1"/>
    <col min="533" max="533" width="12.33203125" style="2" customWidth="1"/>
    <col min="534" max="534" width="12.5546875" style="2" bestFit="1" customWidth="1"/>
    <col min="535" max="535" width="9.88671875" style="2" bestFit="1" customWidth="1"/>
    <col min="536" max="544" width="9.33203125" style="2" customWidth="1"/>
    <col min="545" max="550" width="9.109375" style="2" customWidth="1"/>
    <col min="551" max="560" width="9.33203125" style="2" customWidth="1"/>
    <col min="561" max="566" width="9.109375" style="2" customWidth="1"/>
    <col min="567" max="576" width="9.33203125" style="2" customWidth="1"/>
    <col min="577" max="582" width="9.109375" style="2" customWidth="1"/>
    <col min="583" max="592" width="9.33203125" style="2" customWidth="1"/>
    <col min="593" max="598" width="9.109375" style="2" customWidth="1"/>
    <col min="599" max="608" width="9.33203125" style="2" customWidth="1"/>
    <col min="609" max="614" width="9.109375" style="2" customWidth="1"/>
    <col min="615" max="624" width="9.33203125" style="2" customWidth="1"/>
    <col min="625" max="630" width="9.109375" style="2" customWidth="1"/>
    <col min="631" max="640" width="9.33203125" style="2" customWidth="1"/>
    <col min="641" max="646" width="9.109375" style="2" customWidth="1"/>
    <col min="647" max="656" width="9.33203125" style="2" customWidth="1"/>
    <col min="657" max="662" width="9.109375" style="2" customWidth="1"/>
    <col min="663" max="672" width="9.33203125" style="2" customWidth="1"/>
    <col min="673" max="678" width="9.109375" style="2" customWidth="1"/>
    <col min="679" max="688" width="9.33203125" style="2" customWidth="1"/>
    <col min="689" max="694" width="9.109375" style="2" customWidth="1"/>
    <col min="695" max="704" width="9.33203125" style="2" customWidth="1"/>
    <col min="705" max="710" width="9.109375" style="2" customWidth="1"/>
    <col min="711" max="720" width="9.33203125" style="2" customWidth="1"/>
    <col min="721" max="726" width="9.109375" style="2" customWidth="1"/>
    <col min="727" max="736" width="9.33203125" style="2" customWidth="1"/>
    <col min="737" max="742" width="9.109375" style="2" customWidth="1"/>
    <col min="743" max="752" width="9.33203125" style="2" customWidth="1"/>
    <col min="753" max="758" width="9.109375" style="2" customWidth="1"/>
    <col min="759" max="760" width="11.33203125" style="2" customWidth="1"/>
    <col min="761" max="763" width="9.33203125" style="2" customWidth="1"/>
    <col min="764" max="766" width="11.33203125" style="2" customWidth="1"/>
    <col min="767" max="768" width="9.33203125" style="2"/>
    <col min="769" max="769" width="11" style="2" bestFit="1" customWidth="1"/>
    <col min="770" max="770" width="36.5546875" style="2" customWidth="1"/>
    <col min="771" max="771" width="21.5546875" style="2" customWidth="1"/>
    <col min="772" max="774" width="15.6640625" style="2" customWidth="1"/>
    <col min="775" max="775" width="18.109375" style="2" customWidth="1"/>
    <col min="776" max="776" width="14.33203125" style="2" customWidth="1"/>
    <col min="777" max="777" width="12.109375" style="2" customWidth="1"/>
    <col min="778" max="778" width="15.33203125" style="2" customWidth="1"/>
    <col min="779" max="779" width="11.6640625" style="2" customWidth="1"/>
    <col min="780" max="780" width="12.88671875" style="2" customWidth="1"/>
    <col min="781" max="781" width="13.5546875" style="2" customWidth="1"/>
    <col min="782" max="782" width="19.6640625" style="2" customWidth="1"/>
    <col min="783" max="783" width="11.6640625" style="2" customWidth="1"/>
    <col min="784" max="784" width="13.5546875" style="2" customWidth="1"/>
    <col min="785" max="785" width="9.109375" style="2" customWidth="1"/>
    <col min="786" max="786" width="10.109375" style="2" customWidth="1"/>
    <col min="787" max="787" width="13.44140625" style="2" customWidth="1"/>
    <col min="788" max="788" width="11.88671875" style="2" customWidth="1"/>
    <col min="789" max="789" width="12.33203125" style="2" customWidth="1"/>
    <col min="790" max="790" width="12.5546875" style="2" bestFit="1" customWidth="1"/>
    <col min="791" max="791" width="9.88671875" style="2" bestFit="1" customWidth="1"/>
    <col min="792" max="800" width="9.33203125" style="2" customWidth="1"/>
    <col min="801" max="806" width="9.109375" style="2" customWidth="1"/>
    <col min="807" max="816" width="9.33203125" style="2" customWidth="1"/>
    <col min="817" max="822" width="9.109375" style="2" customWidth="1"/>
    <col min="823" max="832" width="9.33203125" style="2" customWidth="1"/>
    <col min="833" max="838" width="9.109375" style="2" customWidth="1"/>
    <col min="839" max="848" width="9.33203125" style="2" customWidth="1"/>
    <col min="849" max="854" width="9.109375" style="2" customWidth="1"/>
    <col min="855" max="864" width="9.33203125" style="2" customWidth="1"/>
    <col min="865" max="870" width="9.109375" style="2" customWidth="1"/>
    <col min="871" max="880" width="9.33203125" style="2" customWidth="1"/>
    <col min="881" max="886" width="9.109375" style="2" customWidth="1"/>
    <col min="887" max="896" width="9.33203125" style="2" customWidth="1"/>
    <col min="897" max="902" width="9.109375" style="2" customWidth="1"/>
    <col min="903" max="912" width="9.33203125" style="2" customWidth="1"/>
    <col min="913" max="918" width="9.109375" style="2" customWidth="1"/>
    <col min="919" max="928" width="9.33203125" style="2" customWidth="1"/>
    <col min="929" max="934" width="9.109375" style="2" customWidth="1"/>
    <col min="935" max="944" width="9.33203125" style="2" customWidth="1"/>
    <col min="945" max="950" width="9.109375" style="2" customWidth="1"/>
    <col min="951" max="960" width="9.33203125" style="2" customWidth="1"/>
    <col min="961" max="966" width="9.109375" style="2" customWidth="1"/>
    <col min="967" max="976" width="9.33203125" style="2" customWidth="1"/>
    <col min="977" max="982" width="9.109375" style="2" customWidth="1"/>
    <col min="983" max="992" width="9.33203125" style="2" customWidth="1"/>
    <col min="993" max="998" width="9.109375" style="2" customWidth="1"/>
    <col min="999" max="1008" width="9.33203125" style="2" customWidth="1"/>
    <col min="1009" max="1014" width="9.109375" style="2" customWidth="1"/>
    <col min="1015" max="1016" width="11.33203125" style="2" customWidth="1"/>
    <col min="1017" max="1019" width="9.33203125" style="2" customWidth="1"/>
    <col min="1020" max="1022" width="11.33203125" style="2" customWidth="1"/>
    <col min="1023" max="1024" width="9.109375" style="2"/>
    <col min="1025" max="1025" width="11" style="2" bestFit="1" customWidth="1"/>
    <col min="1026" max="1026" width="36.5546875" style="2" customWidth="1"/>
    <col min="1027" max="1027" width="21.5546875" style="2" customWidth="1"/>
    <col min="1028" max="1030" width="15.6640625" style="2" customWidth="1"/>
    <col min="1031" max="1031" width="18.109375" style="2" customWidth="1"/>
    <col min="1032" max="1032" width="14.33203125" style="2" customWidth="1"/>
    <col min="1033" max="1033" width="12.109375" style="2" customWidth="1"/>
    <col min="1034" max="1034" width="15.33203125" style="2" customWidth="1"/>
    <col min="1035" max="1035" width="11.6640625" style="2" customWidth="1"/>
    <col min="1036" max="1036" width="12.88671875" style="2" customWidth="1"/>
    <col min="1037" max="1037" width="13.5546875" style="2" customWidth="1"/>
    <col min="1038" max="1038" width="19.6640625" style="2" customWidth="1"/>
    <col min="1039" max="1039" width="11.6640625" style="2" customWidth="1"/>
    <col min="1040" max="1040" width="13.5546875" style="2" customWidth="1"/>
    <col min="1041" max="1041" width="9.109375" style="2" customWidth="1"/>
    <col min="1042" max="1042" width="10.109375" style="2" customWidth="1"/>
    <col min="1043" max="1043" width="13.44140625" style="2" customWidth="1"/>
    <col min="1044" max="1044" width="11.88671875" style="2" customWidth="1"/>
    <col min="1045" max="1045" width="12.33203125" style="2" customWidth="1"/>
    <col min="1046" max="1046" width="12.5546875" style="2" bestFit="1" customWidth="1"/>
    <col min="1047" max="1047" width="9.88671875" style="2" bestFit="1" customWidth="1"/>
    <col min="1048" max="1056" width="9.33203125" style="2" customWidth="1"/>
    <col min="1057" max="1062" width="9.109375" style="2" customWidth="1"/>
    <col min="1063" max="1072" width="9.33203125" style="2" customWidth="1"/>
    <col min="1073" max="1078" width="9.109375" style="2" customWidth="1"/>
    <col min="1079" max="1088" width="9.33203125" style="2" customWidth="1"/>
    <col min="1089" max="1094" width="9.109375" style="2" customWidth="1"/>
    <col min="1095" max="1104" width="9.33203125" style="2" customWidth="1"/>
    <col min="1105" max="1110" width="9.109375" style="2" customWidth="1"/>
    <col min="1111" max="1120" width="9.33203125" style="2" customWidth="1"/>
    <col min="1121" max="1126" width="9.109375" style="2" customWidth="1"/>
    <col min="1127" max="1136" width="9.33203125" style="2" customWidth="1"/>
    <col min="1137" max="1142" width="9.109375" style="2" customWidth="1"/>
    <col min="1143" max="1152" width="9.33203125" style="2" customWidth="1"/>
    <col min="1153" max="1158" width="9.109375" style="2" customWidth="1"/>
    <col min="1159" max="1168" width="9.33203125" style="2" customWidth="1"/>
    <col min="1169" max="1174" width="9.109375" style="2" customWidth="1"/>
    <col min="1175" max="1184" width="9.33203125" style="2" customWidth="1"/>
    <col min="1185" max="1190" width="9.109375" style="2" customWidth="1"/>
    <col min="1191" max="1200" width="9.33203125" style="2" customWidth="1"/>
    <col min="1201" max="1206" width="9.109375" style="2" customWidth="1"/>
    <col min="1207" max="1216" width="9.33203125" style="2" customWidth="1"/>
    <col min="1217" max="1222" width="9.109375" style="2" customWidth="1"/>
    <col min="1223" max="1232" width="9.33203125" style="2" customWidth="1"/>
    <col min="1233" max="1238" width="9.109375" style="2" customWidth="1"/>
    <col min="1239" max="1248" width="9.33203125" style="2" customWidth="1"/>
    <col min="1249" max="1254" width="9.109375" style="2" customWidth="1"/>
    <col min="1255" max="1264" width="9.33203125" style="2" customWidth="1"/>
    <col min="1265" max="1270" width="9.109375" style="2" customWidth="1"/>
    <col min="1271" max="1272" width="11.33203125" style="2" customWidth="1"/>
    <col min="1273" max="1275" width="9.33203125" style="2" customWidth="1"/>
    <col min="1276" max="1278" width="11.33203125" style="2" customWidth="1"/>
    <col min="1279" max="1280" width="9.33203125" style="2"/>
    <col min="1281" max="1281" width="11" style="2" bestFit="1" customWidth="1"/>
    <col min="1282" max="1282" width="36.5546875" style="2" customWidth="1"/>
    <col min="1283" max="1283" width="21.5546875" style="2" customWidth="1"/>
    <col min="1284" max="1286" width="15.6640625" style="2" customWidth="1"/>
    <col min="1287" max="1287" width="18.109375" style="2" customWidth="1"/>
    <col min="1288" max="1288" width="14.33203125" style="2" customWidth="1"/>
    <col min="1289" max="1289" width="12.109375" style="2" customWidth="1"/>
    <col min="1290" max="1290" width="15.33203125" style="2" customWidth="1"/>
    <col min="1291" max="1291" width="11.6640625" style="2" customWidth="1"/>
    <col min="1292" max="1292" width="12.88671875" style="2" customWidth="1"/>
    <col min="1293" max="1293" width="13.5546875" style="2" customWidth="1"/>
    <col min="1294" max="1294" width="19.6640625" style="2" customWidth="1"/>
    <col min="1295" max="1295" width="11.6640625" style="2" customWidth="1"/>
    <col min="1296" max="1296" width="13.5546875" style="2" customWidth="1"/>
    <col min="1297" max="1297" width="9.109375" style="2" customWidth="1"/>
    <col min="1298" max="1298" width="10.109375" style="2" customWidth="1"/>
    <col min="1299" max="1299" width="13.44140625" style="2" customWidth="1"/>
    <col min="1300" max="1300" width="11.88671875" style="2" customWidth="1"/>
    <col min="1301" max="1301" width="12.33203125" style="2" customWidth="1"/>
    <col min="1302" max="1302" width="12.5546875" style="2" bestFit="1" customWidth="1"/>
    <col min="1303" max="1303" width="9.88671875" style="2" bestFit="1" customWidth="1"/>
    <col min="1304" max="1312" width="9.33203125" style="2" customWidth="1"/>
    <col min="1313" max="1318" width="9.109375" style="2" customWidth="1"/>
    <col min="1319" max="1328" width="9.33203125" style="2" customWidth="1"/>
    <col min="1329" max="1334" width="9.109375" style="2" customWidth="1"/>
    <col min="1335" max="1344" width="9.33203125" style="2" customWidth="1"/>
    <col min="1345" max="1350" width="9.109375" style="2" customWidth="1"/>
    <col min="1351" max="1360" width="9.33203125" style="2" customWidth="1"/>
    <col min="1361" max="1366" width="9.109375" style="2" customWidth="1"/>
    <col min="1367" max="1376" width="9.33203125" style="2" customWidth="1"/>
    <col min="1377" max="1382" width="9.109375" style="2" customWidth="1"/>
    <col min="1383" max="1392" width="9.33203125" style="2" customWidth="1"/>
    <col min="1393" max="1398" width="9.109375" style="2" customWidth="1"/>
    <col min="1399" max="1408" width="9.33203125" style="2" customWidth="1"/>
    <col min="1409" max="1414" width="9.109375" style="2" customWidth="1"/>
    <col min="1415" max="1424" width="9.33203125" style="2" customWidth="1"/>
    <col min="1425" max="1430" width="9.109375" style="2" customWidth="1"/>
    <col min="1431" max="1440" width="9.33203125" style="2" customWidth="1"/>
    <col min="1441" max="1446" width="9.109375" style="2" customWidth="1"/>
    <col min="1447" max="1456" width="9.33203125" style="2" customWidth="1"/>
    <col min="1457" max="1462" width="9.109375" style="2" customWidth="1"/>
    <col min="1463" max="1472" width="9.33203125" style="2" customWidth="1"/>
    <col min="1473" max="1478" width="9.109375" style="2" customWidth="1"/>
    <col min="1479" max="1488" width="9.33203125" style="2" customWidth="1"/>
    <col min="1489" max="1494" width="9.109375" style="2" customWidth="1"/>
    <col min="1495" max="1504" width="9.33203125" style="2" customWidth="1"/>
    <col min="1505" max="1510" width="9.109375" style="2" customWidth="1"/>
    <col min="1511" max="1520" width="9.33203125" style="2" customWidth="1"/>
    <col min="1521" max="1526" width="9.109375" style="2" customWidth="1"/>
    <col min="1527" max="1528" width="11.33203125" style="2" customWidth="1"/>
    <col min="1529" max="1531" width="9.33203125" style="2" customWidth="1"/>
    <col min="1532" max="1534" width="11.33203125" style="2" customWidth="1"/>
    <col min="1535" max="1536" width="9.33203125" style="2"/>
    <col min="1537" max="1537" width="11" style="2" bestFit="1" customWidth="1"/>
    <col min="1538" max="1538" width="36.5546875" style="2" customWidth="1"/>
    <col min="1539" max="1539" width="21.5546875" style="2" customWidth="1"/>
    <col min="1540" max="1542" width="15.6640625" style="2" customWidth="1"/>
    <col min="1543" max="1543" width="18.109375" style="2" customWidth="1"/>
    <col min="1544" max="1544" width="14.33203125" style="2" customWidth="1"/>
    <col min="1545" max="1545" width="12.109375" style="2" customWidth="1"/>
    <col min="1546" max="1546" width="15.33203125" style="2" customWidth="1"/>
    <col min="1547" max="1547" width="11.6640625" style="2" customWidth="1"/>
    <col min="1548" max="1548" width="12.88671875" style="2" customWidth="1"/>
    <col min="1549" max="1549" width="13.5546875" style="2" customWidth="1"/>
    <col min="1550" max="1550" width="19.6640625" style="2" customWidth="1"/>
    <col min="1551" max="1551" width="11.6640625" style="2" customWidth="1"/>
    <col min="1552" max="1552" width="13.5546875" style="2" customWidth="1"/>
    <col min="1553" max="1553" width="9.109375" style="2" customWidth="1"/>
    <col min="1554" max="1554" width="10.109375" style="2" customWidth="1"/>
    <col min="1555" max="1555" width="13.44140625" style="2" customWidth="1"/>
    <col min="1556" max="1556" width="11.88671875" style="2" customWidth="1"/>
    <col min="1557" max="1557" width="12.33203125" style="2" customWidth="1"/>
    <col min="1558" max="1558" width="12.5546875" style="2" bestFit="1" customWidth="1"/>
    <col min="1559" max="1559" width="9.88671875" style="2" bestFit="1" customWidth="1"/>
    <col min="1560" max="1568" width="9.33203125" style="2" customWidth="1"/>
    <col min="1569" max="1574" width="9.109375" style="2" customWidth="1"/>
    <col min="1575" max="1584" width="9.33203125" style="2" customWidth="1"/>
    <col min="1585" max="1590" width="9.109375" style="2" customWidth="1"/>
    <col min="1591" max="1600" width="9.33203125" style="2" customWidth="1"/>
    <col min="1601" max="1606" width="9.109375" style="2" customWidth="1"/>
    <col min="1607" max="1616" width="9.33203125" style="2" customWidth="1"/>
    <col min="1617" max="1622" width="9.109375" style="2" customWidth="1"/>
    <col min="1623" max="1632" width="9.33203125" style="2" customWidth="1"/>
    <col min="1633" max="1638" width="9.109375" style="2" customWidth="1"/>
    <col min="1639" max="1648" width="9.33203125" style="2" customWidth="1"/>
    <col min="1649" max="1654" width="9.109375" style="2" customWidth="1"/>
    <col min="1655" max="1664" width="9.33203125" style="2" customWidth="1"/>
    <col min="1665" max="1670" width="9.109375" style="2" customWidth="1"/>
    <col min="1671" max="1680" width="9.33203125" style="2" customWidth="1"/>
    <col min="1681" max="1686" width="9.109375" style="2" customWidth="1"/>
    <col min="1687" max="1696" width="9.33203125" style="2" customWidth="1"/>
    <col min="1697" max="1702" width="9.109375" style="2" customWidth="1"/>
    <col min="1703" max="1712" width="9.33203125" style="2" customWidth="1"/>
    <col min="1713" max="1718" width="9.109375" style="2" customWidth="1"/>
    <col min="1719" max="1728" width="9.33203125" style="2" customWidth="1"/>
    <col min="1729" max="1734" width="9.109375" style="2" customWidth="1"/>
    <col min="1735" max="1744" width="9.33203125" style="2" customWidth="1"/>
    <col min="1745" max="1750" width="9.109375" style="2" customWidth="1"/>
    <col min="1751" max="1760" width="9.33203125" style="2" customWidth="1"/>
    <col min="1761" max="1766" width="9.109375" style="2" customWidth="1"/>
    <col min="1767" max="1776" width="9.33203125" style="2" customWidth="1"/>
    <col min="1777" max="1782" width="9.109375" style="2" customWidth="1"/>
    <col min="1783" max="1784" width="11.33203125" style="2" customWidth="1"/>
    <col min="1785" max="1787" width="9.33203125" style="2" customWidth="1"/>
    <col min="1788" max="1790" width="11.33203125" style="2" customWidth="1"/>
    <col min="1791" max="1792" width="9.33203125" style="2"/>
    <col min="1793" max="1793" width="11" style="2" bestFit="1" customWidth="1"/>
    <col min="1794" max="1794" width="36.5546875" style="2" customWidth="1"/>
    <col min="1795" max="1795" width="21.5546875" style="2" customWidth="1"/>
    <col min="1796" max="1798" width="15.6640625" style="2" customWidth="1"/>
    <col min="1799" max="1799" width="18.109375" style="2" customWidth="1"/>
    <col min="1800" max="1800" width="14.33203125" style="2" customWidth="1"/>
    <col min="1801" max="1801" width="12.109375" style="2" customWidth="1"/>
    <col min="1802" max="1802" width="15.33203125" style="2" customWidth="1"/>
    <col min="1803" max="1803" width="11.6640625" style="2" customWidth="1"/>
    <col min="1804" max="1804" width="12.88671875" style="2" customWidth="1"/>
    <col min="1805" max="1805" width="13.5546875" style="2" customWidth="1"/>
    <col min="1806" max="1806" width="19.6640625" style="2" customWidth="1"/>
    <col min="1807" max="1807" width="11.6640625" style="2" customWidth="1"/>
    <col min="1808" max="1808" width="13.5546875" style="2" customWidth="1"/>
    <col min="1809" max="1809" width="9.109375" style="2" customWidth="1"/>
    <col min="1810" max="1810" width="10.109375" style="2" customWidth="1"/>
    <col min="1811" max="1811" width="13.44140625" style="2" customWidth="1"/>
    <col min="1812" max="1812" width="11.88671875" style="2" customWidth="1"/>
    <col min="1813" max="1813" width="12.33203125" style="2" customWidth="1"/>
    <col min="1814" max="1814" width="12.5546875" style="2" bestFit="1" customWidth="1"/>
    <col min="1815" max="1815" width="9.88671875" style="2" bestFit="1" customWidth="1"/>
    <col min="1816" max="1824" width="9.33203125" style="2" customWidth="1"/>
    <col min="1825" max="1830" width="9.109375" style="2" customWidth="1"/>
    <col min="1831" max="1840" width="9.33203125" style="2" customWidth="1"/>
    <col min="1841" max="1846" width="9.109375" style="2" customWidth="1"/>
    <col min="1847" max="1856" width="9.33203125" style="2" customWidth="1"/>
    <col min="1857" max="1862" width="9.109375" style="2" customWidth="1"/>
    <col min="1863" max="1872" width="9.33203125" style="2" customWidth="1"/>
    <col min="1873" max="1878" width="9.109375" style="2" customWidth="1"/>
    <col min="1879" max="1888" width="9.33203125" style="2" customWidth="1"/>
    <col min="1889" max="1894" width="9.109375" style="2" customWidth="1"/>
    <col min="1895" max="1904" width="9.33203125" style="2" customWidth="1"/>
    <col min="1905" max="1910" width="9.109375" style="2" customWidth="1"/>
    <col min="1911" max="1920" width="9.33203125" style="2" customWidth="1"/>
    <col min="1921" max="1926" width="9.109375" style="2" customWidth="1"/>
    <col min="1927" max="1936" width="9.33203125" style="2" customWidth="1"/>
    <col min="1937" max="1942" width="9.109375" style="2" customWidth="1"/>
    <col min="1943" max="1952" width="9.33203125" style="2" customWidth="1"/>
    <col min="1953" max="1958" width="9.109375" style="2" customWidth="1"/>
    <col min="1959" max="1968" width="9.33203125" style="2" customWidth="1"/>
    <col min="1969" max="1974" width="9.109375" style="2" customWidth="1"/>
    <col min="1975" max="1984" width="9.33203125" style="2" customWidth="1"/>
    <col min="1985" max="1990" width="9.109375" style="2" customWidth="1"/>
    <col min="1991" max="2000" width="9.33203125" style="2" customWidth="1"/>
    <col min="2001" max="2006" width="9.109375" style="2" customWidth="1"/>
    <col min="2007" max="2016" width="9.33203125" style="2" customWidth="1"/>
    <col min="2017" max="2022" width="9.109375" style="2" customWidth="1"/>
    <col min="2023" max="2032" width="9.33203125" style="2" customWidth="1"/>
    <col min="2033" max="2038" width="9.109375" style="2" customWidth="1"/>
    <col min="2039" max="2040" width="11.33203125" style="2" customWidth="1"/>
    <col min="2041" max="2043" width="9.33203125" style="2" customWidth="1"/>
    <col min="2044" max="2046" width="11.33203125" style="2" customWidth="1"/>
    <col min="2047" max="2048" width="9.109375" style="2"/>
    <col min="2049" max="2049" width="11" style="2" bestFit="1" customWidth="1"/>
    <col min="2050" max="2050" width="36.5546875" style="2" customWidth="1"/>
    <col min="2051" max="2051" width="21.5546875" style="2" customWidth="1"/>
    <col min="2052" max="2054" width="15.6640625" style="2" customWidth="1"/>
    <col min="2055" max="2055" width="18.109375" style="2" customWidth="1"/>
    <col min="2056" max="2056" width="14.33203125" style="2" customWidth="1"/>
    <col min="2057" max="2057" width="12.109375" style="2" customWidth="1"/>
    <col min="2058" max="2058" width="15.33203125" style="2" customWidth="1"/>
    <col min="2059" max="2059" width="11.6640625" style="2" customWidth="1"/>
    <col min="2060" max="2060" width="12.88671875" style="2" customWidth="1"/>
    <col min="2061" max="2061" width="13.5546875" style="2" customWidth="1"/>
    <col min="2062" max="2062" width="19.6640625" style="2" customWidth="1"/>
    <col min="2063" max="2063" width="11.6640625" style="2" customWidth="1"/>
    <col min="2064" max="2064" width="13.5546875" style="2" customWidth="1"/>
    <col min="2065" max="2065" width="9.109375" style="2" customWidth="1"/>
    <col min="2066" max="2066" width="10.109375" style="2" customWidth="1"/>
    <col min="2067" max="2067" width="13.44140625" style="2" customWidth="1"/>
    <col min="2068" max="2068" width="11.88671875" style="2" customWidth="1"/>
    <col min="2069" max="2069" width="12.33203125" style="2" customWidth="1"/>
    <col min="2070" max="2070" width="12.5546875" style="2" bestFit="1" customWidth="1"/>
    <col min="2071" max="2071" width="9.88671875" style="2" bestFit="1" customWidth="1"/>
    <col min="2072" max="2080" width="9.33203125" style="2" customWidth="1"/>
    <col min="2081" max="2086" width="9.109375" style="2" customWidth="1"/>
    <col min="2087" max="2096" width="9.33203125" style="2" customWidth="1"/>
    <col min="2097" max="2102" width="9.109375" style="2" customWidth="1"/>
    <col min="2103" max="2112" width="9.33203125" style="2" customWidth="1"/>
    <col min="2113" max="2118" width="9.109375" style="2" customWidth="1"/>
    <col min="2119" max="2128" width="9.33203125" style="2" customWidth="1"/>
    <col min="2129" max="2134" width="9.109375" style="2" customWidth="1"/>
    <col min="2135" max="2144" width="9.33203125" style="2" customWidth="1"/>
    <col min="2145" max="2150" width="9.109375" style="2" customWidth="1"/>
    <col min="2151" max="2160" width="9.33203125" style="2" customWidth="1"/>
    <col min="2161" max="2166" width="9.109375" style="2" customWidth="1"/>
    <col min="2167" max="2176" width="9.33203125" style="2" customWidth="1"/>
    <col min="2177" max="2182" width="9.109375" style="2" customWidth="1"/>
    <col min="2183" max="2192" width="9.33203125" style="2" customWidth="1"/>
    <col min="2193" max="2198" width="9.109375" style="2" customWidth="1"/>
    <col min="2199" max="2208" width="9.33203125" style="2" customWidth="1"/>
    <col min="2209" max="2214" width="9.109375" style="2" customWidth="1"/>
    <col min="2215" max="2224" width="9.33203125" style="2" customWidth="1"/>
    <col min="2225" max="2230" width="9.109375" style="2" customWidth="1"/>
    <col min="2231" max="2240" width="9.33203125" style="2" customWidth="1"/>
    <col min="2241" max="2246" width="9.109375" style="2" customWidth="1"/>
    <col min="2247" max="2256" width="9.33203125" style="2" customWidth="1"/>
    <col min="2257" max="2262" width="9.109375" style="2" customWidth="1"/>
    <col min="2263" max="2272" width="9.33203125" style="2" customWidth="1"/>
    <col min="2273" max="2278" width="9.109375" style="2" customWidth="1"/>
    <col min="2279" max="2288" width="9.33203125" style="2" customWidth="1"/>
    <col min="2289" max="2294" width="9.109375" style="2" customWidth="1"/>
    <col min="2295" max="2296" width="11.33203125" style="2" customWidth="1"/>
    <col min="2297" max="2299" width="9.33203125" style="2" customWidth="1"/>
    <col min="2300" max="2302" width="11.33203125" style="2" customWidth="1"/>
    <col min="2303" max="2304" width="9.33203125" style="2"/>
    <col min="2305" max="2305" width="11" style="2" bestFit="1" customWidth="1"/>
    <col min="2306" max="2306" width="36.5546875" style="2" customWidth="1"/>
    <col min="2307" max="2307" width="21.5546875" style="2" customWidth="1"/>
    <col min="2308" max="2310" width="15.6640625" style="2" customWidth="1"/>
    <col min="2311" max="2311" width="18.109375" style="2" customWidth="1"/>
    <col min="2312" max="2312" width="14.33203125" style="2" customWidth="1"/>
    <col min="2313" max="2313" width="12.109375" style="2" customWidth="1"/>
    <col min="2314" max="2314" width="15.33203125" style="2" customWidth="1"/>
    <col min="2315" max="2315" width="11.6640625" style="2" customWidth="1"/>
    <col min="2316" max="2316" width="12.88671875" style="2" customWidth="1"/>
    <col min="2317" max="2317" width="13.5546875" style="2" customWidth="1"/>
    <col min="2318" max="2318" width="19.6640625" style="2" customWidth="1"/>
    <col min="2319" max="2319" width="11.6640625" style="2" customWidth="1"/>
    <col min="2320" max="2320" width="13.5546875" style="2" customWidth="1"/>
    <col min="2321" max="2321" width="9.109375" style="2" customWidth="1"/>
    <col min="2322" max="2322" width="10.109375" style="2" customWidth="1"/>
    <col min="2323" max="2323" width="13.44140625" style="2" customWidth="1"/>
    <col min="2324" max="2324" width="11.88671875" style="2" customWidth="1"/>
    <col min="2325" max="2325" width="12.33203125" style="2" customWidth="1"/>
    <col min="2326" max="2326" width="12.5546875" style="2" bestFit="1" customWidth="1"/>
    <col min="2327" max="2327" width="9.88671875" style="2" bestFit="1" customWidth="1"/>
    <col min="2328" max="2336" width="9.33203125" style="2" customWidth="1"/>
    <col min="2337" max="2342" width="9.109375" style="2" customWidth="1"/>
    <col min="2343" max="2352" width="9.33203125" style="2" customWidth="1"/>
    <col min="2353" max="2358" width="9.109375" style="2" customWidth="1"/>
    <col min="2359" max="2368" width="9.33203125" style="2" customWidth="1"/>
    <col min="2369" max="2374" width="9.109375" style="2" customWidth="1"/>
    <col min="2375" max="2384" width="9.33203125" style="2" customWidth="1"/>
    <col min="2385" max="2390" width="9.109375" style="2" customWidth="1"/>
    <col min="2391" max="2400" width="9.33203125" style="2" customWidth="1"/>
    <col min="2401" max="2406" width="9.109375" style="2" customWidth="1"/>
    <col min="2407" max="2416" width="9.33203125" style="2" customWidth="1"/>
    <col min="2417" max="2422" width="9.109375" style="2" customWidth="1"/>
    <col min="2423" max="2432" width="9.33203125" style="2" customWidth="1"/>
    <col min="2433" max="2438" width="9.109375" style="2" customWidth="1"/>
    <col min="2439" max="2448" width="9.33203125" style="2" customWidth="1"/>
    <col min="2449" max="2454" width="9.109375" style="2" customWidth="1"/>
    <col min="2455" max="2464" width="9.33203125" style="2" customWidth="1"/>
    <col min="2465" max="2470" width="9.109375" style="2" customWidth="1"/>
    <col min="2471" max="2480" width="9.33203125" style="2" customWidth="1"/>
    <col min="2481" max="2486" width="9.109375" style="2" customWidth="1"/>
    <col min="2487" max="2496" width="9.33203125" style="2" customWidth="1"/>
    <col min="2497" max="2502" width="9.109375" style="2" customWidth="1"/>
    <col min="2503" max="2512" width="9.33203125" style="2" customWidth="1"/>
    <col min="2513" max="2518" width="9.109375" style="2" customWidth="1"/>
    <col min="2519" max="2528" width="9.33203125" style="2" customWidth="1"/>
    <col min="2529" max="2534" width="9.109375" style="2" customWidth="1"/>
    <col min="2535" max="2544" width="9.33203125" style="2" customWidth="1"/>
    <col min="2545" max="2550" width="9.109375" style="2" customWidth="1"/>
    <col min="2551" max="2552" width="11.33203125" style="2" customWidth="1"/>
    <col min="2553" max="2555" width="9.33203125" style="2" customWidth="1"/>
    <col min="2556" max="2558" width="11.33203125" style="2" customWidth="1"/>
    <col min="2559" max="2560" width="9.33203125" style="2"/>
    <col min="2561" max="2561" width="11" style="2" bestFit="1" customWidth="1"/>
    <col min="2562" max="2562" width="36.5546875" style="2" customWidth="1"/>
    <col min="2563" max="2563" width="21.5546875" style="2" customWidth="1"/>
    <col min="2564" max="2566" width="15.6640625" style="2" customWidth="1"/>
    <col min="2567" max="2567" width="18.109375" style="2" customWidth="1"/>
    <col min="2568" max="2568" width="14.33203125" style="2" customWidth="1"/>
    <col min="2569" max="2569" width="12.109375" style="2" customWidth="1"/>
    <col min="2570" max="2570" width="15.33203125" style="2" customWidth="1"/>
    <col min="2571" max="2571" width="11.6640625" style="2" customWidth="1"/>
    <col min="2572" max="2572" width="12.88671875" style="2" customWidth="1"/>
    <col min="2573" max="2573" width="13.5546875" style="2" customWidth="1"/>
    <col min="2574" max="2574" width="19.6640625" style="2" customWidth="1"/>
    <col min="2575" max="2575" width="11.6640625" style="2" customWidth="1"/>
    <col min="2576" max="2576" width="13.5546875" style="2" customWidth="1"/>
    <col min="2577" max="2577" width="9.109375" style="2" customWidth="1"/>
    <col min="2578" max="2578" width="10.109375" style="2" customWidth="1"/>
    <col min="2579" max="2579" width="13.44140625" style="2" customWidth="1"/>
    <col min="2580" max="2580" width="11.88671875" style="2" customWidth="1"/>
    <col min="2581" max="2581" width="12.33203125" style="2" customWidth="1"/>
    <col min="2582" max="2582" width="12.5546875" style="2" bestFit="1" customWidth="1"/>
    <col min="2583" max="2583" width="9.88671875" style="2" bestFit="1" customWidth="1"/>
    <col min="2584" max="2592" width="9.33203125" style="2" customWidth="1"/>
    <col min="2593" max="2598" width="9.109375" style="2" customWidth="1"/>
    <col min="2599" max="2608" width="9.33203125" style="2" customWidth="1"/>
    <col min="2609" max="2614" width="9.109375" style="2" customWidth="1"/>
    <col min="2615" max="2624" width="9.33203125" style="2" customWidth="1"/>
    <col min="2625" max="2630" width="9.109375" style="2" customWidth="1"/>
    <col min="2631" max="2640" width="9.33203125" style="2" customWidth="1"/>
    <col min="2641" max="2646" width="9.109375" style="2" customWidth="1"/>
    <col min="2647" max="2656" width="9.33203125" style="2" customWidth="1"/>
    <col min="2657" max="2662" width="9.109375" style="2" customWidth="1"/>
    <col min="2663" max="2672" width="9.33203125" style="2" customWidth="1"/>
    <col min="2673" max="2678" width="9.109375" style="2" customWidth="1"/>
    <col min="2679" max="2688" width="9.33203125" style="2" customWidth="1"/>
    <col min="2689" max="2694" width="9.109375" style="2" customWidth="1"/>
    <col min="2695" max="2704" width="9.33203125" style="2" customWidth="1"/>
    <col min="2705" max="2710" width="9.109375" style="2" customWidth="1"/>
    <col min="2711" max="2720" width="9.33203125" style="2" customWidth="1"/>
    <col min="2721" max="2726" width="9.109375" style="2" customWidth="1"/>
    <col min="2727" max="2736" width="9.33203125" style="2" customWidth="1"/>
    <col min="2737" max="2742" width="9.109375" style="2" customWidth="1"/>
    <col min="2743" max="2752" width="9.33203125" style="2" customWidth="1"/>
    <col min="2753" max="2758" width="9.109375" style="2" customWidth="1"/>
    <col min="2759" max="2768" width="9.33203125" style="2" customWidth="1"/>
    <col min="2769" max="2774" width="9.109375" style="2" customWidth="1"/>
    <col min="2775" max="2784" width="9.33203125" style="2" customWidth="1"/>
    <col min="2785" max="2790" width="9.109375" style="2" customWidth="1"/>
    <col min="2791" max="2800" width="9.33203125" style="2" customWidth="1"/>
    <col min="2801" max="2806" width="9.109375" style="2" customWidth="1"/>
    <col min="2807" max="2808" width="11.33203125" style="2" customWidth="1"/>
    <col min="2809" max="2811" width="9.33203125" style="2" customWidth="1"/>
    <col min="2812" max="2814" width="11.33203125" style="2" customWidth="1"/>
    <col min="2815" max="2816" width="9.33203125" style="2"/>
    <col min="2817" max="2817" width="11" style="2" bestFit="1" customWidth="1"/>
    <col min="2818" max="2818" width="36.5546875" style="2" customWidth="1"/>
    <col min="2819" max="2819" width="21.5546875" style="2" customWidth="1"/>
    <col min="2820" max="2822" width="15.6640625" style="2" customWidth="1"/>
    <col min="2823" max="2823" width="18.109375" style="2" customWidth="1"/>
    <col min="2824" max="2824" width="14.33203125" style="2" customWidth="1"/>
    <col min="2825" max="2825" width="12.109375" style="2" customWidth="1"/>
    <col min="2826" max="2826" width="15.33203125" style="2" customWidth="1"/>
    <col min="2827" max="2827" width="11.6640625" style="2" customWidth="1"/>
    <col min="2828" max="2828" width="12.88671875" style="2" customWidth="1"/>
    <col min="2829" max="2829" width="13.5546875" style="2" customWidth="1"/>
    <col min="2830" max="2830" width="19.6640625" style="2" customWidth="1"/>
    <col min="2831" max="2831" width="11.6640625" style="2" customWidth="1"/>
    <col min="2832" max="2832" width="13.5546875" style="2" customWidth="1"/>
    <col min="2833" max="2833" width="9.109375" style="2" customWidth="1"/>
    <col min="2834" max="2834" width="10.109375" style="2" customWidth="1"/>
    <col min="2835" max="2835" width="13.44140625" style="2" customWidth="1"/>
    <col min="2836" max="2836" width="11.88671875" style="2" customWidth="1"/>
    <col min="2837" max="2837" width="12.33203125" style="2" customWidth="1"/>
    <col min="2838" max="2838" width="12.5546875" style="2" bestFit="1" customWidth="1"/>
    <col min="2839" max="2839" width="9.88671875" style="2" bestFit="1" customWidth="1"/>
    <col min="2840" max="2848" width="9.33203125" style="2" customWidth="1"/>
    <col min="2849" max="2854" width="9.109375" style="2" customWidth="1"/>
    <col min="2855" max="2864" width="9.33203125" style="2" customWidth="1"/>
    <col min="2865" max="2870" width="9.109375" style="2" customWidth="1"/>
    <col min="2871" max="2880" width="9.33203125" style="2" customWidth="1"/>
    <col min="2881" max="2886" width="9.109375" style="2" customWidth="1"/>
    <col min="2887" max="2896" width="9.33203125" style="2" customWidth="1"/>
    <col min="2897" max="2902" width="9.109375" style="2" customWidth="1"/>
    <col min="2903" max="2912" width="9.33203125" style="2" customWidth="1"/>
    <col min="2913" max="2918" width="9.109375" style="2" customWidth="1"/>
    <col min="2919" max="2928" width="9.33203125" style="2" customWidth="1"/>
    <col min="2929" max="2934" width="9.109375" style="2" customWidth="1"/>
    <col min="2935" max="2944" width="9.33203125" style="2" customWidth="1"/>
    <col min="2945" max="2950" width="9.109375" style="2" customWidth="1"/>
    <col min="2951" max="2960" width="9.33203125" style="2" customWidth="1"/>
    <col min="2961" max="2966" width="9.109375" style="2" customWidth="1"/>
    <col min="2967" max="2976" width="9.33203125" style="2" customWidth="1"/>
    <col min="2977" max="2982" width="9.109375" style="2" customWidth="1"/>
    <col min="2983" max="2992" width="9.33203125" style="2" customWidth="1"/>
    <col min="2993" max="2998" width="9.109375" style="2" customWidth="1"/>
    <col min="2999" max="3008" width="9.33203125" style="2" customWidth="1"/>
    <col min="3009" max="3014" width="9.109375" style="2" customWidth="1"/>
    <col min="3015" max="3024" width="9.33203125" style="2" customWidth="1"/>
    <col min="3025" max="3030" width="9.109375" style="2" customWidth="1"/>
    <col min="3031" max="3040" width="9.33203125" style="2" customWidth="1"/>
    <col min="3041" max="3046" width="9.109375" style="2" customWidth="1"/>
    <col min="3047" max="3056" width="9.33203125" style="2" customWidth="1"/>
    <col min="3057" max="3062" width="9.109375" style="2" customWidth="1"/>
    <col min="3063" max="3064" width="11.33203125" style="2" customWidth="1"/>
    <col min="3065" max="3067" width="9.33203125" style="2" customWidth="1"/>
    <col min="3068" max="3070" width="11.33203125" style="2" customWidth="1"/>
    <col min="3071" max="3072" width="9.109375" style="2"/>
    <col min="3073" max="3073" width="11" style="2" bestFit="1" customWidth="1"/>
    <col min="3074" max="3074" width="36.5546875" style="2" customWidth="1"/>
    <col min="3075" max="3075" width="21.5546875" style="2" customWidth="1"/>
    <col min="3076" max="3078" width="15.6640625" style="2" customWidth="1"/>
    <col min="3079" max="3079" width="18.109375" style="2" customWidth="1"/>
    <col min="3080" max="3080" width="14.33203125" style="2" customWidth="1"/>
    <col min="3081" max="3081" width="12.109375" style="2" customWidth="1"/>
    <col min="3082" max="3082" width="15.33203125" style="2" customWidth="1"/>
    <col min="3083" max="3083" width="11.6640625" style="2" customWidth="1"/>
    <col min="3084" max="3084" width="12.88671875" style="2" customWidth="1"/>
    <col min="3085" max="3085" width="13.5546875" style="2" customWidth="1"/>
    <col min="3086" max="3086" width="19.6640625" style="2" customWidth="1"/>
    <col min="3087" max="3087" width="11.6640625" style="2" customWidth="1"/>
    <col min="3088" max="3088" width="13.5546875" style="2" customWidth="1"/>
    <col min="3089" max="3089" width="9.109375" style="2" customWidth="1"/>
    <col min="3090" max="3090" width="10.109375" style="2" customWidth="1"/>
    <col min="3091" max="3091" width="13.44140625" style="2" customWidth="1"/>
    <col min="3092" max="3092" width="11.88671875" style="2" customWidth="1"/>
    <col min="3093" max="3093" width="12.33203125" style="2" customWidth="1"/>
    <col min="3094" max="3094" width="12.5546875" style="2" bestFit="1" customWidth="1"/>
    <col min="3095" max="3095" width="9.88671875" style="2" bestFit="1" customWidth="1"/>
    <col min="3096" max="3104" width="9.33203125" style="2" customWidth="1"/>
    <col min="3105" max="3110" width="9.109375" style="2" customWidth="1"/>
    <col min="3111" max="3120" width="9.33203125" style="2" customWidth="1"/>
    <col min="3121" max="3126" width="9.109375" style="2" customWidth="1"/>
    <col min="3127" max="3136" width="9.33203125" style="2" customWidth="1"/>
    <col min="3137" max="3142" width="9.109375" style="2" customWidth="1"/>
    <col min="3143" max="3152" width="9.33203125" style="2" customWidth="1"/>
    <col min="3153" max="3158" width="9.109375" style="2" customWidth="1"/>
    <col min="3159" max="3168" width="9.33203125" style="2" customWidth="1"/>
    <col min="3169" max="3174" width="9.109375" style="2" customWidth="1"/>
    <col min="3175" max="3184" width="9.33203125" style="2" customWidth="1"/>
    <col min="3185" max="3190" width="9.109375" style="2" customWidth="1"/>
    <col min="3191" max="3200" width="9.33203125" style="2" customWidth="1"/>
    <col min="3201" max="3206" width="9.109375" style="2" customWidth="1"/>
    <col min="3207" max="3216" width="9.33203125" style="2" customWidth="1"/>
    <col min="3217" max="3222" width="9.109375" style="2" customWidth="1"/>
    <col min="3223" max="3232" width="9.33203125" style="2" customWidth="1"/>
    <col min="3233" max="3238" width="9.109375" style="2" customWidth="1"/>
    <col min="3239" max="3248" width="9.33203125" style="2" customWidth="1"/>
    <col min="3249" max="3254" width="9.109375" style="2" customWidth="1"/>
    <col min="3255" max="3264" width="9.33203125" style="2" customWidth="1"/>
    <col min="3265" max="3270" width="9.109375" style="2" customWidth="1"/>
    <col min="3271" max="3280" width="9.33203125" style="2" customWidth="1"/>
    <col min="3281" max="3286" width="9.109375" style="2" customWidth="1"/>
    <col min="3287" max="3296" width="9.33203125" style="2" customWidth="1"/>
    <col min="3297" max="3302" width="9.109375" style="2" customWidth="1"/>
    <col min="3303" max="3312" width="9.33203125" style="2" customWidth="1"/>
    <col min="3313" max="3318" width="9.109375" style="2" customWidth="1"/>
    <col min="3319" max="3320" width="11.33203125" style="2" customWidth="1"/>
    <col min="3321" max="3323" width="9.33203125" style="2" customWidth="1"/>
    <col min="3324" max="3326" width="11.33203125" style="2" customWidth="1"/>
    <col min="3327" max="3328" width="9.33203125" style="2"/>
    <col min="3329" max="3329" width="11" style="2" bestFit="1" customWidth="1"/>
    <col min="3330" max="3330" width="36.5546875" style="2" customWidth="1"/>
    <col min="3331" max="3331" width="21.5546875" style="2" customWidth="1"/>
    <col min="3332" max="3334" width="15.6640625" style="2" customWidth="1"/>
    <col min="3335" max="3335" width="18.109375" style="2" customWidth="1"/>
    <col min="3336" max="3336" width="14.33203125" style="2" customWidth="1"/>
    <col min="3337" max="3337" width="12.109375" style="2" customWidth="1"/>
    <col min="3338" max="3338" width="15.33203125" style="2" customWidth="1"/>
    <col min="3339" max="3339" width="11.6640625" style="2" customWidth="1"/>
    <col min="3340" max="3340" width="12.88671875" style="2" customWidth="1"/>
    <col min="3341" max="3341" width="13.5546875" style="2" customWidth="1"/>
    <col min="3342" max="3342" width="19.6640625" style="2" customWidth="1"/>
    <col min="3343" max="3343" width="11.6640625" style="2" customWidth="1"/>
    <col min="3344" max="3344" width="13.5546875" style="2" customWidth="1"/>
    <col min="3345" max="3345" width="9.109375" style="2" customWidth="1"/>
    <col min="3346" max="3346" width="10.109375" style="2" customWidth="1"/>
    <col min="3347" max="3347" width="13.44140625" style="2" customWidth="1"/>
    <col min="3348" max="3348" width="11.88671875" style="2" customWidth="1"/>
    <col min="3349" max="3349" width="12.33203125" style="2" customWidth="1"/>
    <col min="3350" max="3350" width="12.5546875" style="2" bestFit="1" customWidth="1"/>
    <col min="3351" max="3351" width="9.88671875" style="2" bestFit="1" customWidth="1"/>
    <col min="3352" max="3360" width="9.33203125" style="2" customWidth="1"/>
    <col min="3361" max="3366" width="9.109375" style="2" customWidth="1"/>
    <col min="3367" max="3376" width="9.33203125" style="2" customWidth="1"/>
    <col min="3377" max="3382" width="9.109375" style="2" customWidth="1"/>
    <col min="3383" max="3392" width="9.33203125" style="2" customWidth="1"/>
    <col min="3393" max="3398" width="9.109375" style="2" customWidth="1"/>
    <col min="3399" max="3408" width="9.33203125" style="2" customWidth="1"/>
    <col min="3409" max="3414" width="9.109375" style="2" customWidth="1"/>
    <col min="3415" max="3424" width="9.33203125" style="2" customWidth="1"/>
    <col min="3425" max="3430" width="9.109375" style="2" customWidth="1"/>
    <col min="3431" max="3440" width="9.33203125" style="2" customWidth="1"/>
    <col min="3441" max="3446" width="9.109375" style="2" customWidth="1"/>
    <col min="3447" max="3456" width="9.33203125" style="2" customWidth="1"/>
    <col min="3457" max="3462" width="9.109375" style="2" customWidth="1"/>
    <col min="3463" max="3472" width="9.33203125" style="2" customWidth="1"/>
    <col min="3473" max="3478" width="9.109375" style="2" customWidth="1"/>
    <col min="3479" max="3488" width="9.33203125" style="2" customWidth="1"/>
    <col min="3489" max="3494" width="9.109375" style="2" customWidth="1"/>
    <col min="3495" max="3504" width="9.33203125" style="2" customWidth="1"/>
    <col min="3505" max="3510" width="9.109375" style="2" customWidth="1"/>
    <col min="3511" max="3520" width="9.33203125" style="2" customWidth="1"/>
    <col min="3521" max="3526" width="9.109375" style="2" customWidth="1"/>
    <col min="3527" max="3536" width="9.33203125" style="2" customWidth="1"/>
    <col min="3537" max="3542" width="9.109375" style="2" customWidth="1"/>
    <col min="3543" max="3552" width="9.33203125" style="2" customWidth="1"/>
    <col min="3553" max="3558" width="9.109375" style="2" customWidth="1"/>
    <col min="3559" max="3568" width="9.33203125" style="2" customWidth="1"/>
    <col min="3569" max="3574" width="9.109375" style="2" customWidth="1"/>
    <col min="3575" max="3576" width="11.33203125" style="2" customWidth="1"/>
    <col min="3577" max="3579" width="9.33203125" style="2" customWidth="1"/>
    <col min="3580" max="3582" width="11.33203125" style="2" customWidth="1"/>
    <col min="3583" max="3584" width="9.33203125" style="2"/>
    <col min="3585" max="3585" width="11" style="2" bestFit="1" customWidth="1"/>
    <col min="3586" max="3586" width="36.5546875" style="2" customWidth="1"/>
    <col min="3587" max="3587" width="21.5546875" style="2" customWidth="1"/>
    <col min="3588" max="3590" width="15.6640625" style="2" customWidth="1"/>
    <col min="3591" max="3591" width="18.109375" style="2" customWidth="1"/>
    <col min="3592" max="3592" width="14.33203125" style="2" customWidth="1"/>
    <col min="3593" max="3593" width="12.109375" style="2" customWidth="1"/>
    <col min="3594" max="3594" width="15.33203125" style="2" customWidth="1"/>
    <col min="3595" max="3595" width="11.6640625" style="2" customWidth="1"/>
    <col min="3596" max="3596" width="12.88671875" style="2" customWidth="1"/>
    <col min="3597" max="3597" width="13.5546875" style="2" customWidth="1"/>
    <col min="3598" max="3598" width="19.6640625" style="2" customWidth="1"/>
    <col min="3599" max="3599" width="11.6640625" style="2" customWidth="1"/>
    <col min="3600" max="3600" width="13.5546875" style="2" customWidth="1"/>
    <col min="3601" max="3601" width="9.109375" style="2" customWidth="1"/>
    <col min="3602" max="3602" width="10.109375" style="2" customWidth="1"/>
    <col min="3603" max="3603" width="13.44140625" style="2" customWidth="1"/>
    <col min="3604" max="3604" width="11.88671875" style="2" customWidth="1"/>
    <col min="3605" max="3605" width="12.33203125" style="2" customWidth="1"/>
    <col min="3606" max="3606" width="12.5546875" style="2" bestFit="1" customWidth="1"/>
    <col min="3607" max="3607" width="9.88671875" style="2" bestFit="1" customWidth="1"/>
    <col min="3608" max="3616" width="9.33203125" style="2" customWidth="1"/>
    <col min="3617" max="3622" width="9.109375" style="2" customWidth="1"/>
    <col min="3623" max="3632" width="9.33203125" style="2" customWidth="1"/>
    <col min="3633" max="3638" width="9.109375" style="2" customWidth="1"/>
    <col min="3639" max="3648" width="9.33203125" style="2" customWidth="1"/>
    <col min="3649" max="3654" width="9.109375" style="2" customWidth="1"/>
    <col min="3655" max="3664" width="9.33203125" style="2" customWidth="1"/>
    <col min="3665" max="3670" width="9.109375" style="2" customWidth="1"/>
    <col min="3671" max="3680" width="9.33203125" style="2" customWidth="1"/>
    <col min="3681" max="3686" width="9.109375" style="2" customWidth="1"/>
    <col min="3687" max="3696" width="9.33203125" style="2" customWidth="1"/>
    <col min="3697" max="3702" width="9.109375" style="2" customWidth="1"/>
    <col min="3703" max="3712" width="9.33203125" style="2" customWidth="1"/>
    <col min="3713" max="3718" width="9.109375" style="2" customWidth="1"/>
    <col min="3719" max="3728" width="9.33203125" style="2" customWidth="1"/>
    <col min="3729" max="3734" width="9.109375" style="2" customWidth="1"/>
    <col min="3735" max="3744" width="9.33203125" style="2" customWidth="1"/>
    <col min="3745" max="3750" width="9.109375" style="2" customWidth="1"/>
    <col min="3751" max="3760" width="9.33203125" style="2" customWidth="1"/>
    <col min="3761" max="3766" width="9.109375" style="2" customWidth="1"/>
    <col min="3767" max="3776" width="9.33203125" style="2" customWidth="1"/>
    <col min="3777" max="3782" width="9.109375" style="2" customWidth="1"/>
    <col min="3783" max="3792" width="9.33203125" style="2" customWidth="1"/>
    <col min="3793" max="3798" width="9.109375" style="2" customWidth="1"/>
    <col min="3799" max="3808" width="9.33203125" style="2" customWidth="1"/>
    <col min="3809" max="3814" width="9.109375" style="2" customWidth="1"/>
    <col min="3815" max="3824" width="9.33203125" style="2" customWidth="1"/>
    <col min="3825" max="3830" width="9.109375" style="2" customWidth="1"/>
    <col min="3831" max="3832" width="11.33203125" style="2" customWidth="1"/>
    <col min="3833" max="3835" width="9.33203125" style="2" customWidth="1"/>
    <col min="3836" max="3838" width="11.33203125" style="2" customWidth="1"/>
    <col min="3839" max="3840" width="9.33203125" style="2"/>
    <col min="3841" max="3841" width="11" style="2" bestFit="1" customWidth="1"/>
    <col min="3842" max="3842" width="36.5546875" style="2" customWidth="1"/>
    <col min="3843" max="3843" width="21.5546875" style="2" customWidth="1"/>
    <col min="3844" max="3846" width="15.6640625" style="2" customWidth="1"/>
    <col min="3847" max="3847" width="18.109375" style="2" customWidth="1"/>
    <col min="3848" max="3848" width="14.33203125" style="2" customWidth="1"/>
    <col min="3849" max="3849" width="12.109375" style="2" customWidth="1"/>
    <col min="3850" max="3850" width="15.33203125" style="2" customWidth="1"/>
    <col min="3851" max="3851" width="11.6640625" style="2" customWidth="1"/>
    <col min="3852" max="3852" width="12.88671875" style="2" customWidth="1"/>
    <col min="3853" max="3853" width="13.5546875" style="2" customWidth="1"/>
    <col min="3854" max="3854" width="19.6640625" style="2" customWidth="1"/>
    <col min="3855" max="3855" width="11.6640625" style="2" customWidth="1"/>
    <col min="3856" max="3856" width="13.5546875" style="2" customWidth="1"/>
    <col min="3857" max="3857" width="9.109375" style="2" customWidth="1"/>
    <col min="3858" max="3858" width="10.109375" style="2" customWidth="1"/>
    <col min="3859" max="3859" width="13.44140625" style="2" customWidth="1"/>
    <col min="3860" max="3860" width="11.88671875" style="2" customWidth="1"/>
    <col min="3861" max="3861" width="12.33203125" style="2" customWidth="1"/>
    <col min="3862" max="3862" width="12.5546875" style="2" bestFit="1" customWidth="1"/>
    <col min="3863" max="3863" width="9.88671875" style="2" bestFit="1" customWidth="1"/>
    <col min="3864" max="3872" width="9.33203125" style="2" customWidth="1"/>
    <col min="3873" max="3878" width="9.109375" style="2" customWidth="1"/>
    <col min="3879" max="3888" width="9.33203125" style="2" customWidth="1"/>
    <col min="3889" max="3894" width="9.109375" style="2" customWidth="1"/>
    <col min="3895" max="3904" width="9.33203125" style="2" customWidth="1"/>
    <col min="3905" max="3910" width="9.109375" style="2" customWidth="1"/>
    <col min="3911" max="3920" width="9.33203125" style="2" customWidth="1"/>
    <col min="3921" max="3926" width="9.109375" style="2" customWidth="1"/>
    <col min="3927" max="3936" width="9.33203125" style="2" customWidth="1"/>
    <col min="3937" max="3942" width="9.109375" style="2" customWidth="1"/>
    <col min="3943" max="3952" width="9.33203125" style="2" customWidth="1"/>
    <col min="3953" max="3958" width="9.109375" style="2" customWidth="1"/>
    <col min="3959" max="3968" width="9.33203125" style="2" customWidth="1"/>
    <col min="3969" max="3974" width="9.109375" style="2" customWidth="1"/>
    <col min="3975" max="3984" width="9.33203125" style="2" customWidth="1"/>
    <col min="3985" max="3990" width="9.109375" style="2" customWidth="1"/>
    <col min="3991" max="4000" width="9.33203125" style="2" customWidth="1"/>
    <col min="4001" max="4006" width="9.109375" style="2" customWidth="1"/>
    <col min="4007" max="4016" width="9.33203125" style="2" customWidth="1"/>
    <col min="4017" max="4022" width="9.109375" style="2" customWidth="1"/>
    <col min="4023" max="4032" width="9.33203125" style="2" customWidth="1"/>
    <col min="4033" max="4038" width="9.109375" style="2" customWidth="1"/>
    <col min="4039" max="4048" width="9.33203125" style="2" customWidth="1"/>
    <col min="4049" max="4054" width="9.109375" style="2" customWidth="1"/>
    <col min="4055" max="4064" width="9.33203125" style="2" customWidth="1"/>
    <col min="4065" max="4070" width="9.109375" style="2" customWidth="1"/>
    <col min="4071" max="4080" width="9.33203125" style="2" customWidth="1"/>
    <col min="4081" max="4086" width="9.109375" style="2" customWidth="1"/>
    <col min="4087" max="4088" width="11.33203125" style="2" customWidth="1"/>
    <col min="4089" max="4091" width="9.33203125" style="2" customWidth="1"/>
    <col min="4092" max="4094" width="11.33203125" style="2" customWidth="1"/>
    <col min="4095" max="4096" width="9.109375" style="2"/>
    <col min="4097" max="4097" width="11" style="2" bestFit="1" customWidth="1"/>
    <col min="4098" max="4098" width="36.5546875" style="2" customWidth="1"/>
    <col min="4099" max="4099" width="21.5546875" style="2" customWidth="1"/>
    <col min="4100" max="4102" width="15.6640625" style="2" customWidth="1"/>
    <col min="4103" max="4103" width="18.109375" style="2" customWidth="1"/>
    <col min="4104" max="4104" width="14.33203125" style="2" customWidth="1"/>
    <col min="4105" max="4105" width="12.109375" style="2" customWidth="1"/>
    <col min="4106" max="4106" width="15.33203125" style="2" customWidth="1"/>
    <col min="4107" max="4107" width="11.6640625" style="2" customWidth="1"/>
    <col min="4108" max="4108" width="12.88671875" style="2" customWidth="1"/>
    <col min="4109" max="4109" width="13.5546875" style="2" customWidth="1"/>
    <col min="4110" max="4110" width="19.6640625" style="2" customWidth="1"/>
    <col min="4111" max="4111" width="11.6640625" style="2" customWidth="1"/>
    <col min="4112" max="4112" width="13.5546875" style="2" customWidth="1"/>
    <col min="4113" max="4113" width="9.109375" style="2" customWidth="1"/>
    <col min="4114" max="4114" width="10.109375" style="2" customWidth="1"/>
    <col min="4115" max="4115" width="13.44140625" style="2" customWidth="1"/>
    <col min="4116" max="4116" width="11.88671875" style="2" customWidth="1"/>
    <col min="4117" max="4117" width="12.33203125" style="2" customWidth="1"/>
    <col min="4118" max="4118" width="12.5546875" style="2" bestFit="1" customWidth="1"/>
    <col min="4119" max="4119" width="9.88671875" style="2" bestFit="1" customWidth="1"/>
    <col min="4120" max="4128" width="9.33203125" style="2" customWidth="1"/>
    <col min="4129" max="4134" width="9.109375" style="2" customWidth="1"/>
    <col min="4135" max="4144" width="9.33203125" style="2" customWidth="1"/>
    <col min="4145" max="4150" width="9.109375" style="2" customWidth="1"/>
    <col min="4151" max="4160" width="9.33203125" style="2" customWidth="1"/>
    <col min="4161" max="4166" width="9.109375" style="2" customWidth="1"/>
    <col min="4167" max="4176" width="9.33203125" style="2" customWidth="1"/>
    <col min="4177" max="4182" width="9.109375" style="2" customWidth="1"/>
    <col min="4183" max="4192" width="9.33203125" style="2" customWidth="1"/>
    <col min="4193" max="4198" width="9.109375" style="2" customWidth="1"/>
    <col min="4199" max="4208" width="9.33203125" style="2" customWidth="1"/>
    <col min="4209" max="4214" width="9.109375" style="2" customWidth="1"/>
    <col min="4215" max="4224" width="9.33203125" style="2" customWidth="1"/>
    <col min="4225" max="4230" width="9.109375" style="2" customWidth="1"/>
    <col min="4231" max="4240" width="9.33203125" style="2" customWidth="1"/>
    <col min="4241" max="4246" width="9.109375" style="2" customWidth="1"/>
    <col min="4247" max="4256" width="9.33203125" style="2" customWidth="1"/>
    <col min="4257" max="4262" width="9.109375" style="2" customWidth="1"/>
    <col min="4263" max="4272" width="9.33203125" style="2" customWidth="1"/>
    <col min="4273" max="4278" width="9.109375" style="2" customWidth="1"/>
    <col min="4279" max="4288" width="9.33203125" style="2" customWidth="1"/>
    <col min="4289" max="4294" width="9.109375" style="2" customWidth="1"/>
    <col min="4295" max="4304" width="9.33203125" style="2" customWidth="1"/>
    <col min="4305" max="4310" width="9.109375" style="2" customWidth="1"/>
    <col min="4311" max="4320" width="9.33203125" style="2" customWidth="1"/>
    <col min="4321" max="4326" width="9.109375" style="2" customWidth="1"/>
    <col min="4327" max="4336" width="9.33203125" style="2" customWidth="1"/>
    <col min="4337" max="4342" width="9.109375" style="2" customWidth="1"/>
    <col min="4343" max="4344" width="11.33203125" style="2" customWidth="1"/>
    <col min="4345" max="4347" width="9.33203125" style="2" customWidth="1"/>
    <col min="4348" max="4350" width="11.33203125" style="2" customWidth="1"/>
    <col min="4351" max="4352" width="9.33203125" style="2"/>
    <col min="4353" max="4353" width="11" style="2" bestFit="1" customWidth="1"/>
    <col min="4354" max="4354" width="36.5546875" style="2" customWidth="1"/>
    <col min="4355" max="4355" width="21.5546875" style="2" customWidth="1"/>
    <col min="4356" max="4358" width="15.6640625" style="2" customWidth="1"/>
    <col min="4359" max="4359" width="18.109375" style="2" customWidth="1"/>
    <col min="4360" max="4360" width="14.33203125" style="2" customWidth="1"/>
    <col min="4361" max="4361" width="12.109375" style="2" customWidth="1"/>
    <col min="4362" max="4362" width="15.33203125" style="2" customWidth="1"/>
    <col min="4363" max="4363" width="11.6640625" style="2" customWidth="1"/>
    <col min="4364" max="4364" width="12.88671875" style="2" customWidth="1"/>
    <col min="4365" max="4365" width="13.5546875" style="2" customWidth="1"/>
    <col min="4366" max="4366" width="19.6640625" style="2" customWidth="1"/>
    <col min="4367" max="4367" width="11.6640625" style="2" customWidth="1"/>
    <col min="4368" max="4368" width="13.5546875" style="2" customWidth="1"/>
    <col min="4369" max="4369" width="9.109375" style="2" customWidth="1"/>
    <col min="4370" max="4370" width="10.109375" style="2" customWidth="1"/>
    <col min="4371" max="4371" width="13.44140625" style="2" customWidth="1"/>
    <col min="4372" max="4372" width="11.88671875" style="2" customWidth="1"/>
    <col min="4373" max="4373" width="12.33203125" style="2" customWidth="1"/>
    <col min="4374" max="4374" width="12.5546875" style="2" bestFit="1" customWidth="1"/>
    <col min="4375" max="4375" width="9.88671875" style="2" bestFit="1" customWidth="1"/>
    <col min="4376" max="4384" width="9.33203125" style="2" customWidth="1"/>
    <col min="4385" max="4390" width="9.109375" style="2" customWidth="1"/>
    <col min="4391" max="4400" width="9.33203125" style="2" customWidth="1"/>
    <col min="4401" max="4406" width="9.109375" style="2" customWidth="1"/>
    <col min="4407" max="4416" width="9.33203125" style="2" customWidth="1"/>
    <col min="4417" max="4422" width="9.109375" style="2" customWidth="1"/>
    <col min="4423" max="4432" width="9.33203125" style="2" customWidth="1"/>
    <col min="4433" max="4438" width="9.109375" style="2" customWidth="1"/>
    <col min="4439" max="4448" width="9.33203125" style="2" customWidth="1"/>
    <col min="4449" max="4454" width="9.109375" style="2" customWidth="1"/>
    <col min="4455" max="4464" width="9.33203125" style="2" customWidth="1"/>
    <col min="4465" max="4470" width="9.109375" style="2" customWidth="1"/>
    <col min="4471" max="4480" width="9.33203125" style="2" customWidth="1"/>
    <col min="4481" max="4486" width="9.109375" style="2" customWidth="1"/>
    <col min="4487" max="4496" width="9.33203125" style="2" customWidth="1"/>
    <col min="4497" max="4502" width="9.109375" style="2" customWidth="1"/>
    <col min="4503" max="4512" width="9.33203125" style="2" customWidth="1"/>
    <col min="4513" max="4518" width="9.109375" style="2" customWidth="1"/>
    <col min="4519" max="4528" width="9.33203125" style="2" customWidth="1"/>
    <col min="4529" max="4534" width="9.109375" style="2" customWidth="1"/>
    <col min="4535" max="4544" width="9.33203125" style="2" customWidth="1"/>
    <col min="4545" max="4550" width="9.109375" style="2" customWidth="1"/>
    <col min="4551" max="4560" width="9.33203125" style="2" customWidth="1"/>
    <col min="4561" max="4566" width="9.109375" style="2" customWidth="1"/>
    <col min="4567" max="4576" width="9.33203125" style="2" customWidth="1"/>
    <col min="4577" max="4582" width="9.109375" style="2" customWidth="1"/>
    <col min="4583" max="4592" width="9.33203125" style="2" customWidth="1"/>
    <col min="4593" max="4598" width="9.109375" style="2" customWidth="1"/>
    <col min="4599" max="4600" width="11.33203125" style="2" customWidth="1"/>
    <col min="4601" max="4603" width="9.33203125" style="2" customWidth="1"/>
    <col min="4604" max="4606" width="11.33203125" style="2" customWidth="1"/>
    <col min="4607" max="4608" width="9.33203125" style="2"/>
    <col min="4609" max="4609" width="11" style="2" bestFit="1" customWidth="1"/>
    <col min="4610" max="4610" width="36.5546875" style="2" customWidth="1"/>
    <col min="4611" max="4611" width="21.5546875" style="2" customWidth="1"/>
    <col min="4612" max="4614" width="15.6640625" style="2" customWidth="1"/>
    <col min="4615" max="4615" width="18.109375" style="2" customWidth="1"/>
    <col min="4616" max="4616" width="14.33203125" style="2" customWidth="1"/>
    <col min="4617" max="4617" width="12.109375" style="2" customWidth="1"/>
    <col min="4618" max="4618" width="15.33203125" style="2" customWidth="1"/>
    <col min="4619" max="4619" width="11.6640625" style="2" customWidth="1"/>
    <col min="4620" max="4620" width="12.88671875" style="2" customWidth="1"/>
    <col min="4621" max="4621" width="13.5546875" style="2" customWidth="1"/>
    <col min="4622" max="4622" width="19.6640625" style="2" customWidth="1"/>
    <col min="4623" max="4623" width="11.6640625" style="2" customWidth="1"/>
    <col min="4624" max="4624" width="13.5546875" style="2" customWidth="1"/>
    <col min="4625" max="4625" width="9.109375" style="2" customWidth="1"/>
    <col min="4626" max="4626" width="10.109375" style="2" customWidth="1"/>
    <col min="4627" max="4627" width="13.44140625" style="2" customWidth="1"/>
    <col min="4628" max="4628" width="11.88671875" style="2" customWidth="1"/>
    <col min="4629" max="4629" width="12.33203125" style="2" customWidth="1"/>
    <col min="4630" max="4630" width="12.5546875" style="2" bestFit="1" customWidth="1"/>
    <col min="4631" max="4631" width="9.88671875" style="2" bestFit="1" customWidth="1"/>
    <col min="4632" max="4640" width="9.33203125" style="2" customWidth="1"/>
    <col min="4641" max="4646" width="9.109375" style="2" customWidth="1"/>
    <col min="4647" max="4656" width="9.33203125" style="2" customWidth="1"/>
    <col min="4657" max="4662" width="9.109375" style="2" customWidth="1"/>
    <col min="4663" max="4672" width="9.33203125" style="2" customWidth="1"/>
    <col min="4673" max="4678" width="9.109375" style="2" customWidth="1"/>
    <col min="4679" max="4688" width="9.33203125" style="2" customWidth="1"/>
    <col min="4689" max="4694" width="9.109375" style="2" customWidth="1"/>
    <col min="4695" max="4704" width="9.33203125" style="2" customWidth="1"/>
    <col min="4705" max="4710" width="9.109375" style="2" customWidth="1"/>
    <col min="4711" max="4720" width="9.33203125" style="2" customWidth="1"/>
    <col min="4721" max="4726" width="9.109375" style="2" customWidth="1"/>
    <col min="4727" max="4736" width="9.33203125" style="2" customWidth="1"/>
    <col min="4737" max="4742" width="9.109375" style="2" customWidth="1"/>
    <col min="4743" max="4752" width="9.33203125" style="2" customWidth="1"/>
    <col min="4753" max="4758" width="9.109375" style="2" customWidth="1"/>
    <col min="4759" max="4768" width="9.33203125" style="2" customWidth="1"/>
    <col min="4769" max="4774" width="9.109375" style="2" customWidth="1"/>
    <col min="4775" max="4784" width="9.33203125" style="2" customWidth="1"/>
    <col min="4785" max="4790" width="9.109375" style="2" customWidth="1"/>
    <col min="4791" max="4800" width="9.33203125" style="2" customWidth="1"/>
    <col min="4801" max="4806" width="9.109375" style="2" customWidth="1"/>
    <col min="4807" max="4816" width="9.33203125" style="2" customWidth="1"/>
    <col min="4817" max="4822" width="9.109375" style="2" customWidth="1"/>
    <col min="4823" max="4832" width="9.33203125" style="2" customWidth="1"/>
    <col min="4833" max="4838" width="9.109375" style="2" customWidth="1"/>
    <col min="4839" max="4848" width="9.33203125" style="2" customWidth="1"/>
    <col min="4849" max="4854" width="9.109375" style="2" customWidth="1"/>
    <col min="4855" max="4856" width="11.33203125" style="2" customWidth="1"/>
    <col min="4857" max="4859" width="9.33203125" style="2" customWidth="1"/>
    <col min="4860" max="4862" width="11.33203125" style="2" customWidth="1"/>
    <col min="4863" max="4864" width="9.33203125" style="2"/>
    <col min="4865" max="4865" width="11" style="2" bestFit="1" customWidth="1"/>
    <col min="4866" max="4866" width="36.5546875" style="2" customWidth="1"/>
    <col min="4867" max="4867" width="21.5546875" style="2" customWidth="1"/>
    <col min="4868" max="4870" width="15.6640625" style="2" customWidth="1"/>
    <col min="4871" max="4871" width="18.109375" style="2" customWidth="1"/>
    <col min="4872" max="4872" width="14.33203125" style="2" customWidth="1"/>
    <col min="4873" max="4873" width="12.109375" style="2" customWidth="1"/>
    <col min="4874" max="4874" width="15.33203125" style="2" customWidth="1"/>
    <col min="4875" max="4875" width="11.6640625" style="2" customWidth="1"/>
    <col min="4876" max="4876" width="12.88671875" style="2" customWidth="1"/>
    <col min="4877" max="4877" width="13.5546875" style="2" customWidth="1"/>
    <col min="4878" max="4878" width="19.6640625" style="2" customWidth="1"/>
    <col min="4879" max="4879" width="11.6640625" style="2" customWidth="1"/>
    <col min="4880" max="4880" width="13.5546875" style="2" customWidth="1"/>
    <col min="4881" max="4881" width="9.109375" style="2" customWidth="1"/>
    <col min="4882" max="4882" width="10.109375" style="2" customWidth="1"/>
    <col min="4883" max="4883" width="13.44140625" style="2" customWidth="1"/>
    <col min="4884" max="4884" width="11.88671875" style="2" customWidth="1"/>
    <col min="4885" max="4885" width="12.33203125" style="2" customWidth="1"/>
    <col min="4886" max="4886" width="12.5546875" style="2" bestFit="1" customWidth="1"/>
    <col min="4887" max="4887" width="9.88671875" style="2" bestFit="1" customWidth="1"/>
    <col min="4888" max="4896" width="9.33203125" style="2" customWidth="1"/>
    <col min="4897" max="4902" width="9.109375" style="2" customWidth="1"/>
    <col min="4903" max="4912" width="9.33203125" style="2" customWidth="1"/>
    <col min="4913" max="4918" width="9.109375" style="2" customWidth="1"/>
    <col min="4919" max="4928" width="9.33203125" style="2" customWidth="1"/>
    <col min="4929" max="4934" width="9.109375" style="2" customWidth="1"/>
    <col min="4935" max="4944" width="9.33203125" style="2" customWidth="1"/>
    <col min="4945" max="4950" width="9.109375" style="2" customWidth="1"/>
    <col min="4951" max="4960" width="9.33203125" style="2" customWidth="1"/>
    <col min="4961" max="4966" width="9.109375" style="2" customWidth="1"/>
    <col min="4967" max="4976" width="9.33203125" style="2" customWidth="1"/>
    <col min="4977" max="4982" width="9.109375" style="2" customWidth="1"/>
    <col min="4983" max="4992" width="9.33203125" style="2" customWidth="1"/>
    <col min="4993" max="4998" width="9.109375" style="2" customWidth="1"/>
    <col min="4999" max="5008" width="9.33203125" style="2" customWidth="1"/>
    <col min="5009" max="5014" width="9.109375" style="2" customWidth="1"/>
    <col min="5015" max="5024" width="9.33203125" style="2" customWidth="1"/>
    <col min="5025" max="5030" width="9.109375" style="2" customWidth="1"/>
    <col min="5031" max="5040" width="9.33203125" style="2" customWidth="1"/>
    <col min="5041" max="5046" width="9.109375" style="2" customWidth="1"/>
    <col min="5047" max="5056" width="9.33203125" style="2" customWidth="1"/>
    <col min="5057" max="5062" width="9.109375" style="2" customWidth="1"/>
    <col min="5063" max="5072" width="9.33203125" style="2" customWidth="1"/>
    <col min="5073" max="5078" width="9.109375" style="2" customWidth="1"/>
    <col min="5079" max="5088" width="9.33203125" style="2" customWidth="1"/>
    <col min="5089" max="5094" width="9.109375" style="2" customWidth="1"/>
    <col min="5095" max="5104" width="9.33203125" style="2" customWidth="1"/>
    <col min="5105" max="5110" width="9.109375" style="2" customWidth="1"/>
    <col min="5111" max="5112" width="11.33203125" style="2" customWidth="1"/>
    <col min="5113" max="5115" width="9.33203125" style="2" customWidth="1"/>
    <col min="5116" max="5118" width="11.33203125" style="2" customWidth="1"/>
    <col min="5119" max="5120" width="9.109375" style="2"/>
    <col min="5121" max="5121" width="11" style="2" bestFit="1" customWidth="1"/>
    <col min="5122" max="5122" width="36.5546875" style="2" customWidth="1"/>
    <col min="5123" max="5123" width="21.5546875" style="2" customWidth="1"/>
    <col min="5124" max="5126" width="15.6640625" style="2" customWidth="1"/>
    <col min="5127" max="5127" width="18.109375" style="2" customWidth="1"/>
    <col min="5128" max="5128" width="14.33203125" style="2" customWidth="1"/>
    <col min="5129" max="5129" width="12.109375" style="2" customWidth="1"/>
    <col min="5130" max="5130" width="15.33203125" style="2" customWidth="1"/>
    <col min="5131" max="5131" width="11.6640625" style="2" customWidth="1"/>
    <col min="5132" max="5132" width="12.88671875" style="2" customWidth="1"/>
    <col min="5133" max="5133" width="13.5546875" style="2" customWidth="1"/>
    <col min="5134" max="5134" width="19.6640625" style="2" customWidth="1"/>
    <col min="5135" max="5135" width="11.6640625" style="2" customWidth="1"/>
    <col min="5136" max="5136" width="13.5546875" style="2" customWidth="1"/>
    <col min="5137" max="5137" width="9.109375" style="2" customWidth="1"/>
    <col min="5138" max="5138" width="10.109375" style="2" customWidth="1"/>
    <col min="5139" max="5139" width="13.44140625" style="2" customWidth="1"/>
    <col min="5140" max="5140" width="11.88671875" style="2" customWidth="1"/>
    <col min="5141" max="5141" width="12.33203125" style="2" customWidth="1"/>
    <col min="5142" max="5142" width="12.5546875" style="2" bestFit="1" customWidth="1"/>
    <col min="5143" max="5143" width="9.88671875" style="2" bestFit="1" customWidth="1"/>
    <col min="5144" max="5152" width="9.33203125" style="2" customWidth="1"/>
    <col min="5153" max="5158" width="9.109375" style="2" customWidth="1"/>
    <col min="5159" max="5168" width="9.33203125" style="2" customWidth="1"/>
    <col min="5169" max="5174" width="9.109375" style="2" customWidth="1"/>
    <col min="5175" max="5184" width="9.33203125" style="2" customWidth="1"/>
    <col min="5185" max="5190" width="9.109375" style="2" customWidth="1"/>
    <col min="5191" max="5200" width="9.33203125" style="2" customWidth="1"/>
    <col min="5201" max="5206" width="9.109375" style="2" customWidth="1"/>
    <col min="5207" max="5216" width="9.33203125" style="2" customWidth="1"/>
    <col min="5217" max="5222" width="9.109375" style="2" customWidth="1"/>
    <col min="5223" max="5232" width="9.33203125" style="2" customWidth="1"/>
    <col min="5233" max="5238" width="9.109375" style="2" customWidth="1"/>
    <col min="5239" max="5248" width="9.33203125" style="2" customWidth="1"/>
    <col min="5249" max="5254" width="9.109375" style="2" customWidth="1"/>
    <col min="5255" max="5264" width="9.33203125" style="2" customWidth="1"/>
    <col min="5265" max="5270" width="9.109375" style="2" customWidth="1"/>
    <col min="5271" max="5280" width="9.33203125" style="2" customWidth="1"/>
    <col min="5281" max="5286" width="9.109375" style="2" customWidth="1"/>
    <col min="5287" max="5296" width="9.33203125" style="2" customWidth="1"/>
    <col min="5297" max="5302" width="9.109375" style="2" customWidth="1"/>
    <col min="5303" max="5312" width="9.33203125" style="2" customWidth="1"/>
    <col min="5313" max="5318" width="9.109375" style="2" customWidth="1"/>
    <col min="5319" max="5328" width="9.33203125" style="2" customWidth="1"/>
    <col min="5329" max="5334" width="9.109375" style="2" customWidth="1"/>
    <col min="5335" max="5344" width="9.33203125" style="2" customWidth="1"/>
    <col min="5345" max="5350" width="9.109375" style="2" customWidth="1"/>
    <col min="5351" max="5360" width="9.33203125" style="2" customWidth="1"/>
    <col min="5361" max="5366" width="9.109375" style="2" customWidth="1"/>
    <col min="5367" max="5368" width="11.33203125" style="2" customWidth="1"/>
    <col min="5369" max="5371" width="9.33203125" style="2" customWidth="1"/>
    <col min="5372" max="5374" width="11.33203125" style="2" customWidth="1"/>
    <col min="5375" max="5376" width="9.33203125" style="2"/>
    <col min="5377" max="5377" width="11" style="2" bestFit="1" customWidth="1"/>
    <col min="5378" max="5378" width="36.5546875" style="2" customWidth="1"/>
    <col min="5379" max="5379" width="21.5546875" style="2" customWidth="1"/>
    <col min="5380" max="5382" width="15.6640625" style="2" customWidth="1"/>
    <col min="5383" max="5383" width="18.109375" style="2" customWidth="1"/>
    <col min="5384" max="5384" width="14.33203125" style="2" customWidth="1"/>
    <col min="5385" max="5385" width="12.109375" style="2" customWidth="1"/>
    <col min="5386" max="5386" width="15.33203125" style="2" customWidth="1"/>
    <col min="5387" max="5387" width="11.6640625" style="2" customWidth="1"/>
    <col min="5388" max="5388" width="12.88671875" style="2" customWidth="1"/>
    <col min="5389" max="5389" width="13.5546875" style="2" customWidth="1"/>
    <col min="5390" max="5390" width="19.6640625" style="2" customWidth="1"/>
    <col min="5391" max="5391" width="11.6640625" style="2" customWidth="1"/>
    <col min="5392" max="5392" width="13.5546875" style="2" customWidth="1"/>
    <col min="5393" max="5393" width="9.109375" style="2" customWidth="1"/>
    <col min="5394" max="5394" width="10.109375" style="2" customWidth="1"/>
    <col min="5395" max="5395" width="13.44140625" style="2" customWidth="1"/>
    <col min="5396" max="5396" width="11.88671875" style="2" customWidth="1"/>
    <col min="5397" max="5397" width="12.33203125" style="2" customWidth="1"/>
    <col min="5398" max="5398" width="12.5546875" style="2" bestFit="1" customWidth="1"/>
    <col min="5399" max="5399" width="9.88671875" style="2" bestFit="1" customWidth="1"/>
    <col min="5400" max="5408" width="9.33203125" style="2" customWidth="1"/>
    <col min="5409" max="5414" width="9.109375" style="2" customWidth="1"/>
    <col min="5415" max="5424" width="9.33203125" style="2" customWidth="1"/>
    <col min="5425" max="5430" width="9.109375" style="2" customWidth="1"/>
    <col min="5431" max="5440" width="9.33203125" style="2" customWidth="1"/>
    <col min="5441" max="5446" width="9.109375" style="2" customWidth="1"/>
    <col min="5447" max="5456" width="9.33203125" style="2" customWidth="1"/>
    <col min="5457" max="5462" width="9.109375" style="2" customWidth="1"/>
    <col min="5463" max="5472" width="9.33203125" style="2" customWidth="1"/>
    <col min="5473" max="5478" width="9.109375" style="2" customWidth="1"/>
    <col min="5479" max="5488" width="9.33203125" style="2" customWidth="1"/>
    <col min="5489" max="5494" width="9.109375" style="2" customWidth="1"/>
    <col min="5495" max="5504" width="9.33203125" style="2" customWidth="1"/>
    <col min="5505" max="5510" width="9.109375" style="2" customWidth="1"/>
    <col min="5511" max="5520" width="9.33203125" style="2" customWidth="1"/>
    <col min="5521" max="5526" width="9.109375" style="2" customWidth="1"/>
    <col min="5527" max="5536" width="9.33203125" style="2" customWidth="1"/>
    <col min="5537" max="5542" width="9.109375" style="2" customWidth="1"/>
    <col min="5543" max="5552" width="9.33203125" style="2" customWidth="1"/>
    <col min="5553" max="5558" width="9.109375" style="2" customWidth="1"/>
    <col min="5559" max="5568" width="9.33203125" style="2" customWidth="1"/>
    <col min="5569" max="5574" width="9.109375" style="2" customWidth="1"/>
    <col min="5575" max="5584" width="9.33203125" style="2" customWidth="1"/>
    <col min="5585" max="5590" width="9.109375" style="2" customWidth="1"/>
    <col min="5591" max="5600" width="9.33203125" style="2" customWidth="1"/>
    <col min="5601" max="5606" width="9.109375" style="2" customWidth="1"/>
    <col min="5607" max="5616" width="9.33203125" style="2" customWidth="1"/>
    <col min="5617" max="5622" width="9.109375" style="2" customWidth="1"/>
    <col min="5623" max="5624" width="11.33203125" style="2" customWidth="1"/>
    <col min="5625" max="5627" width="9.33203125" style="2" customWidth="1"/>
    <col min="5628" max="5630" width="11.33203125" style="2" customWidth="1"/>
    <col min="5631" max="5632" width="9.33203125" style="2"/>
    <col min="5633" max="5633" width="11" style="2" bestFit="1" customWidth="1"/>
    <col min="5634" max="5634" width="36.5546875" style="2" customWidth="1"/>
    <col min="5635" max="5635" width="21.5546875" style="2" customWidth="1"/>
    <col min="5636" max="5638" width="15.6640625" style="2" customWidth="1"/>
    <col min="5639" max="5639" width="18.109375" style="2" customWidth="1"/>
    <col min="5640" max="5640" width="14.33203125" style="2" customWidth="1"/>
    <col min="5641" max="5641" width="12.109375" style="2" customWidth="1"/>
    <col min="5642" max="5642" width="15.33203125" style="2" customWidth="1"/>
    <col min="5643" max="5643" width="11.6640625" style="2" customWidth="1"/>
    <col min="5644" max="5644" width="12.88671875" style="2" customWidth="1"/>
    <col min="5645" max="5645" width="13.5546875" style="2" customWidth="1"/>
    <col min="5646" max="5646" width="19.6640625" style="2" customWidth="1"/>
    <col min="5647" max="5647" width="11.6640625" style="2" customWidth="1"/>
    <col min="5648" max="5648" width="13.5546875" style="2" customWidth="1"/>
    <col min="5649" max="5649" width="9.109375" style="2" customWidth="1"/>
    <col min="5650" max="5650" width="10.109375" style="2" customWidth="1"/>
    <col min="5651" max="5651" width="13.44140625" style="2" customWidth="1"/>
    <col min="5652" max="5652" width="11.88671875" style="2" customWidth="1"/>
    <col min="5653" max="5653" width="12.33203125" style="2" customWidth="1"/>
    <col min="5654" max="5654" width="12.5546875" style="2" bestFit="1" customWidth="1"/>
    <col min="5655" max="5655" width="9.88671875" style="2" bestFit="1" customWidth="1"/>
    <col min="5656" max="5664" width="9.33203125" style="2" customWidth="1"/>
    <col min="5665" max="5670" width="9.109375" style="2" customWidth="1"/>
    <col min="5671" max="5680" width="9.33203125" style="2" customWidth="1"/>
    <col min="5681" max="5686" width="9.109375" style="2" customWidth="1"/>
    <col min="5687" max="5696" width="9.33203125" style="2" customWidth="1"/>
    <col min="5697" max="5702" width="9.109375" style="2" customWidth="1"/>
    <col min="5703" max="5712" width="9.33203125" style="2" customWidth="1"/>
    <col min="5713" max="5718" width="9.109375" style="2" customWidth="1"/>
    <col min="5719" max="5728" width="9.33203125" style="2" customWidth="1"/>
    <col min="5729" max="5734" width="9.109375" style="2" customWidth="1"/>
    <col min="5735" max="5744" width="9.33203125" style="2" customWidth="1"/>
    <col min="5745" max="5750" width="9.109375" style="2" customWidth="1"/>
    <col min="5751" max="5760" width="9.33203125" style="2" customWidth="1"/>
    <col min="5761" max="5766" width="9.109375" style="2" customWidth="1"/>
    <col min="5767" max="5776" width="9.33203125" style="2" customWidth="1"/>
    <col min="5777" max="5782" width="9.109375" style="2" customWidth="1"/>
    <col min="5783" max="5792" width="9.33203125" style="2" customWidth="1"/>
    <col min="5793" max="5798" width="9.109375" style="2" customWidth="1"/>
    <col min="5799" max="5808" width="9.33203125" style="2" customWidth="1"/>
    <col min="5809" max="5814" width="9.109375" style="2" customWidth="1"/>
    <col min="5815" max="5824" width="9.33203125" style="2" customWidth="1"/>
    <col min="5825" max="5830" width="9.109375" style="2" customWidth="1"/>
    <col min="5831" max="5840" width="9.33203125" style="2" customWidth="1"/>
    <col min="5841" max="5846" width="9.109375" style="2" customWidth="1"/>
    <col min="5847" max="5856" width="9.33203125" style="2" customWidth="1"/>
    <col min="5857" max="5862" width="9.109375" style="2" customWidth="1"/>
    <col min="5863" max="5872" width="9.33203125" style="2" customWidth="1"/>
    <col min="5873" max="5878" width="9.109375" style="2" customWidth="1"/>
    <col min="5879" max="5880" width="11.33203125" style="2" customWidth="1"/>
    <col min="5881" max="5883" width="9.33203125" style="2" customWidth="1"/>
    <col min="5884" max="5886" width="11.33203125" style="2" customWidth="1"/>
    <col min="5887" max="5888" width="9.33203125" style="2"/>
    <col min="5889" max="5889" width="11" style="2" bestFit="1" customWidth="1"/>
    <col min="5890" max="5890" width="36.5546875" style="2" customWidth="1"/>
    <col min="5891" max="5891" width="21.5546875" style="2" customWidth="1"/>
    <col min="5892" max="5894" width="15.6640625" style="2" customWidth="1"/>
    <col min="5895" max="5895" width="18.109375" style="2" customWidth="1"/>
    <col min="5896" max="5896" width="14.33203125" style="2" customWidth="1"/>
    <col min="5897" max="5897" width="12.109375" style="2" customWidth="1"/>
    <col min="5898" max="5898" width="15.33203125" style="2" customWidth="1"/>
    <col min="5899" max="5899" width="11.6640625" style="2" customWidth="1"/>
    <col min="5900" max="5900" width="12.88671875" style="2" customWidth="1"/>
    <col min="5901" max="5901" width="13.5546875" style="2" customWidth="1"/>
    <col min="5902" max="5902" width="19.6640625" style="2" customWidth="1"/>
    <col min="5903" max="5903" width="11.6640625" style="2" customWidth="1"/>
    <col min="5904" max="5904" width="13.5546875" style="2" customWidth="1"/>
    <col min="5905" max="5905" width="9.109375" style="2" customWidth="1"/>
    <col min="5906" max="5906" width="10.109375" style="2" customWidth="1"/>
    <col min="5907" max="5907" width="13.44140625" style="2" customWidth="1"/>
    <col min="5908" max="5908" width="11.88671875" style="2" customWidth="1"/>
    <col min="5909" max="5909" width="12.33203125" style="2" customWidth="1"/>
    <col min="5910" max="5910" width="12.5546875" style="2" bestFit="1" customWidth="1"/>
    <col min="5911" max="5911" width="9.88671875" style="2" bestFit="1" customWidth="1"/>
    <col min="5912" max="5920" width="9.33203125" style="2" customWidth="1"/>
    <col min="5921" max="5926" width="9.109375" style="2" customWidth="1"/>
    <col min="5927" max="5936" width="9.33203125" style="2" customWidth="1"/>
    <col min="5937" max="5942" width="9.109375" style="2" customWidth="1"/>
    <col min="5943" max="5952" width="9.33203125" style="2" customWidth="1"/>
    <col min="5953" max="5958" width="9.109375" style="2" customWidth="1"/>
    <col min="5959" max="5968" width="9.33203125" style="2" customWidth="1"/>
    <col min="5969" max="5974" width="9.109375" style="2" customWidth="1"/>
    <col min="5975" max="5984" width="9.33203125" style="2" customWidth="1"/>
    <col min="5985" max="5990" width="9.109375" style="2" customWidth="1"/>
    <col min="5991" max="6000" width="9.33203125" style="2" customWidth="1"/>
    <col min="6001" max="6006" width="9.109375" style="2" customWidth="1"/>
    <col min="6007" max="6016" width="9.33203125" style="2" customWidth="1"/>
    <col min="6017" max="6022" width="9.109375" style="2" customWidth="1"/>
    <col min="6023" max="6032" width="9.33203125" style="2" customWidth="1"/>
    <col min="6033" max="6038" width="9.109375" style="2" customWidth="1"/>
    <col min="6039" max="6048" width="9.33203125" style="2" customWidth="1"/>
    <col min="6049" max="6054" width="9.109375" style="2" customWidth="1"/>
    <col min="6055" max="6064" width="9.33203125" style="2" customWidth="1"/>
    <col min="6065" max="6070" width="9.109375" style="2" customWidth="1"/>
    <col min="6071" max="6080" width="9.33203125" style="2" customWidth="1"/>
    <col min="6081" max="6086" width="9.109375" style="2" customWidth="1"/>
    <col min="6087" max="6096" width="9.33203125" style="2" customWidth="1"/>
    <col min="6097" max="6102" width="9.109375" style="2" customWidth="1"/>
    <col min="6103" max="6112" width="9.33203125" style="2" customWidth="1"/>
    <col min="6113" max="6118" width="9.109375" style="2" customWidth="1"/>
    <col min="6119" max="6128" width="9.33203125" style="2" customWidth="1"/>
    <col min="6129" max="6134" width="9.109375" style="2" customWidth="1"/>
    <col min="6135" max="6136" width="11.33203125" style="2" customWidth="1"/>
    <col min="6137" max="6139" width="9.33203125" style="2" customWidth="1"/>
    <col min="6140" max="6142" width="11.33203125" style="2" customWidth="1"/>
    <col min="6143" max="6144" width="9.109375" style="2"/>
    <col min="6145" max="6145" width="11" style="2" bestFit="1" customWidth="1"/>
    <col min="6146" max="6146" width="36.5546875" style="2" customWidth="1"/>
    <col min="6147" max="6147" width="21.5546875" style="2" customWidth="1"/>
    <col min="6148" max="6150" width="15.6640625" style="2" customWidth="1"/>
    <col min="6151" max="6151" width="18.109375" style="2" customWidth="1"/>
    <col min="6152" max="6152" width="14.33203125" style="2" customWidth="1"/>
    <col min="6153" max="6153" width="12.109375" style="2" customWidth="1"/>
    <col min="6154" max="6154" width="15.33203125" style="2" customWidth="1"/>
    <col min="6155" max="6155" width="11.6640625" style="2" customWidth="1"/>
    <col min="6156" max="6156" width="12.88671875" style="2" customWidth="1"/>
    <col min="6157" max="6157" width="13.5546875" style="2" customWidth="1"/>
    <col min="6158" max="6158" width="19.6640625" style="2" customWidth="1"/>
    <col min="6159" max="6159" width="11.6640625" style="2" customWidth="1"/>
    <col min="6160" max="6160" width="13.5546875" style="2" customWidth="1"/>
    <col min="6161" max="6161" width="9.109375" style="2" customWidth="1"/>
    <col min="6162" max="6162" width="10.109375" style="2" customWidth="1"/>
    <col min="6163" max="6163" width="13.44140625" style="2" customWidth="1"/>
    <col min="6164" max="6164" width="11.88671875" style="2" customWidth="1"/>
    <col min="6165" max="6165" width="12.33203125" style="2" customWidth="1"/>
    <col min="6166" max="6166" width="12.5546875" style="2" bestFit="1" customWidth="1"/>
    <col min="6167" max="6167" width="9.88671875" style="2" bestFit="1" customWidth="1"/>
    <col min="6168" max="6176" width="9.33203125" style="2" customWidth="1"/>
    <col min="6177" max="6182" width="9.109375" style="2" customWidth="1"/>
    <col min="6183" max="6192" width="9.33203125" style="2" customWidth="1"/>
    <col min="6193" max="6198" width="9.109375" style="2" customWidth="1"/>
    <col min="6199" max="6208" width="9.33203125" style="2" customWidth="1"/>
    <col min="6209" max="6214" width="9.109375" style="2" customWidth="1"/>
    <col min="6215" max="6224" width="9.33203125" style="2" customWidth="1"/>
    <col min="6225" max="6230" width="9.109375" style="2" customWidth="1"/>
    <col min="6231" max="6240" width="9.33203125" style="2" customWidth="1"/>
    <col min="6241" max="6246" width="9.109375" style="2" customWidth="1"/>
    <col min="6247" max="6256" width="9.33203125" style="2" customWidth="1"/>
    <col min="6257" max="6262" width="9.109375" style="2" customWidth="1"/>
    <col min="6263" max="6272" width="9.33203125" style="2" customWidth="1"/>
    <col min="6273" max="6278" width="9.109375" style="2" customWidth="1"/>
    <col min="6279" max="6288" width="9.33203125" style="2" customWidth="1"/>
    <col min="6289" max="6294" width="9.109375" style="2" customWidth="1"/>
    <col min="6295" max="6304" width="9.33203125" style="2" customWidth="1"/>
    <col min="6305" max="6310" width="9.109375" style="2" customWidth="1"/>
    <col min="6311" max="6320" width="9.33203125" style="2" customWidth="1"/>
    <col min="6321" max="6326" width="9.109375" style="2" customWidth="1"/>
    <col min="6327" max="6336" width="9.33203125" style="2" customWidth="1"/>
    <col min="6337" max="6342" width="9.109375" style="2" customWidth="1"/>
    <col min="6343" max="6352" width="9.33203125" style="2" customWidth="1"/>
    <col min="6353" max="6358" width="9.109375" style="2" customWidth="1"/>
    <col min="6359" max="6368" width="9.33203125" style="2" customWidth="1"/>
    <col min="6369" max="6374" width="9.109375" style="2" customWidth="1"/>
    <col min="6375" max="6384" width="9.33203125" style="2" customWidth="1"/>
    <col min="6385" max="6390" width="9.109375" style="2" customWidth="1"/>
    <col min="6391" max="6392" width="11.33203125" style="2" customWidth="1"/>
    <col min="6393" max="6395" width="9.33203125" style="2" customWidth="1"/>
    <col min="6396" max="6398" width="11.33203125" style="2" customWidth="1"/>
    <col min="6399" max="6400" width="9.33203125" style="2"/>
    <col min="6401" max="6401" width="11" style="2" bestFit="1" customWidth="1"/>
    <col min="6402" max="6402" width="36.5546875" style="2" customWidth="1"/>
    <col min="6403" max="6403" width="21.5546875" style="2" customWidth="1"/>
    <col min="6404" max="6406" width="15.6640625" style="2" customWidth="1"/>
    <col min="6407" max="6407" width="18.109375" style="2" customWidth="1"/>
    <col min="6408" max="6408" width="14.33203125" style="2" customWidth="1"/>
    <col min="6409" max="6409" width="12.109375" style="2" customWidth="1"/>
    <col min="6410" max="6410" width="15.33203125" style="2" customWidth="1"/>
    <col min="6411" max="6411" width="11.6640625" style="2" customWidth="1"/>
    <col min="6412" max="6412" width="12.88671875" style="2" customWidth="1"/>
    <col min="6413" max="6413" width="13.5546875" style="2" customWidth="1"/>
    <col min="6414" max="6414" width="19.6640625" style="2" customWidth="1"/>
    <col min="6415" max="6415" width="11.6640625" style="2" customWidth="1"/>
    <col min="6416" max="6416" width="13.5546875" style="2" customWidth="1"/>
    <col min="6417" max="6417" width="9.109375" style="2" customWidth="1"/>
    <col min="6418" max="6418" width="10.109375" style="2" customWidth="1"/>
    <col min="6419" max="6419" width="13.44140625" style="2" customWidth="1"/>
    <col min="6420" max="6420" width="11.88671875" style="2" customWidth="1"/>
    <col min="6421" max="6421" width="12.33203125" style="2" customWidth="1"/>
    <col min="6422" max="6422" width="12.5546875" style="2" bestFit="1" customWidth="1"/>
    <col min="6423" max="6423" width="9.88671875" style="2" bestFit="1" customWidth="1"/>
    <col min="6424" max="6432" width="9.33203125" style="2" customWidth="1"/>
    <col min="6433" max="6438" width="9.109375" style="2" customWidth="1"/>
    <col min="6439" max="6448" width="9.33203125" style="2" customWidth="1"/>
    <col min="6449" max="6454" width="9.109375" style="2" customWidth="1"/>
    <col min="6455" max="6464" width="9.33203125" style="2" customWidth="1"/>
    <col min="6465" max="6470" width="9.109375" style="2" customWidth="1"/>
    <col min="6471" max="6480" width="9.33203125" style="2" customWidth="1"/>
    <col min="6481" max="6486" width="9.109375" style="2" customWidth="1"/>
    <col min="6487" max="6496" width="9.33203125" style="2" customWidth="1"/>
    <col min="6497" max="6502" width="9.109375" style="2" customWidth="1"/>
    <col min="6503" max="6512" width="9.33203125" style="2" customWidth="1"/>
    <col min="6513" max="6518" width="9.109375" style="2" customWidth="1"/>
    <col min="6519" max="6528" width="9.33203125" style="2" customWidth="1"/>
    <col min="6529" max="6534" width="9.109375" style="2" customWidth="1"/>
    <col min="6535" max="6544" width="9.33203125" style="2" customWidth="1"/>
    <col min="6545" max="6550" width="9.109375" style="2" customWidth="1"/>
    <col min="6551" max="6560" width="9.33203125" style="2" customWidth="1"/>
    <col min="6561" max="6566" width="9.109375" style="2" customWidth="1"/>
    <col min="6567" max="6576" width="9.33203125" style="2" customWidth="1"/>
    <col min="6577" max="6582" width="9.109375" style="2" customWidth="1"/>
    <col min="6583" max="6592" width="9.33203125" style="2" customWidth="1"/>
    <col min="6593" max="6598" width="9.109375" style="2" customWidth="1"/>
    <col min="6599" max="6608" width="9.33203125" style="2" customWidth="1"/>
    <col min="6609" max="6614" width="9.109375" style="2" customWidth="1"/>
    <col min="6615" max="6624" width="9.33203125" style="2" customWidth="1"/>
    <col min="6625" max="6630" width="9.109375" style="2" customWidth="1"/>
    <col min="6631" max="6640" width="9.33203125" style="2" customWidth="1"/>
    <col min="6641" max="6646" width="9.109375" style="2" customWidth="1"/>
    <col min="6647" max="6648" width="11.33203125" style="2" customWidth="1"/>
    <col min="6649" max="6651" width="9.33203125" style="2" customWidth="1"/>
    <col min="6652" max="6654" width="11.33203125" style="2" customWidth="1"/>
    <col min="6655" max="6656" width="9.33203125" style="2"/>
    <col min="6657" max="6657" width="11" style="2" bestFit="1" customWidth="1"/>
    <col min="6658" max="6658" width="36.5546875" style="2" customWidth="1"/>
    <col min="6659" max="6659" width="21.5546875" style="2" customWidth="1"/>
    <col min="6660" max="6662" width="15.6640625" style="2" customWidth="1"/>
    <col min="6663" max="6663" width="18.109375" style="2" customWidth="1"/>
    <col min="6664" max="6664" width="14.33203125" style="2" customWidth="1"/>
    <col min="6665" max="6665" width="12.109375" style="2" customWidth="1"/>
    <col min="6666" max="6666" width="15.33203125" style="2" customWidth="1"/>
    <col min="6667" max="6667" width="11.6640625" style="2" customWidth="1"/>
    <col min="6668" max="6668" width="12.88671875" style="2" customWidth="1"/>
    <col min="6669" max="6669" width="13.5546875" style="2" customWidth="1"/>
    <col min="6670" max="6670" width="19.6640625" style="2" customWidth="1"/>
    <col min="6671" max="6671" width="11.6640625" style="2" customWidth="1"/>
    <col min="6672" max="6672" width="13.5546875" style="2" customWidth="1"/>
    <col min="6673" max="6673" width="9.109375" style="2" customWidth="1"/>
    <col min="6674" max="6674" width="10.109375" style="2" customWidth="1"/>
    <col min="6675" max="6675" width="13.44140625" style="2" customWidth="1"/>
    <col min="6676" max="6676" width="11.88671875" style="2" customWidth="1"/>
    <col min="6677" max="6677" width="12.33203125" style="2" customWidth="1"/>
    <col min="6678" max="6678" width="12.5546875" style="2" bestFit="1" customWidth="1"/>
    <col min="6679" max="6679" width="9.88671875" style="2" bestFit="1" customWidth="1"/>
    <col min="6680" max="6688" width="9.33203125" style="2" customWidth="1"/>
    <col min="6689" max="6694" width="9.109375" style="2" customWidth="1"/>
    <col min="6695" max="6704" width="9.33203125" style="2" customWidth="1"/>
    <col min="6705" max="6710" width="9.109375" style="2" customWidth="1"/>
    <col min="6711" max="6720" width="9.33203125" style="2" customWidth="1"/>
    <col min="6721" max="6726" width="9.109375" style="2" customWidth="1"/>
    <col min="6727" max="6736" width="9.33203125" style="2" customWidth="1"/>
    <col min="6737" max="6742" width="9.109375" style="2" customWidth="1"/>
    <col min="6743" max="6752" width="9.33203125" style="2" customWidth="1"/>
    <col min="6753" max="6758" width="9.109375" style="2" customWidth="1"/>
    <col min="6759" max="6768" width="9.33203125" style="2" customWidth="1"/>
    <col min="6769" max="6774" width="9.109375" style="2" customWidth="1"/>
    <col min="6775" max="6784" width="9.33203125" style="2" customWidth="1"/>
    <col min="6785" max="6790" width="9.109375" style="2" customWidth="1"/>
    <col min="6791" max="6800" width="9.33203125" style="2" customWidth="1"/>
    <col min="6801" max="6806" width="9.109375" style="2" customWidth="1"/>
    <col min="6807" max="6816" width="9.33203125" style="2" customWidth="1"/>
    <col min="6817" max="6822" width="9.109375" style="2" customWidth="1"/>
    <col min="6823" max="6832" width="9.33203125" style="2" customWidth="1"/>
    <col min="6833" max="6838" width="9.109375" style="2" customWidth="1"/>
    <col min="6839" max="6848" width="9.33203125" style="2" customWidth="1"/>
    <col min="6849" max="6854" width="9.109375" style="2" customWidth="1"/>
    <col min="6855" max="6864" width="9.33203125" style="2" customWidth="1"/>
    <col min="6865" max="6870" width="9.109375" style="2" customWidth="1"/>
    <col min="6871" max="6880" width="9.33203125" style="2" customWidth="1"/>
    <col min="6881" max="6886" width="9.109375" style="2" customWidth="1"/>
    <col min="6887" max="6896" width="9.33203125" style="2" customWidth="1"/>
    <col min="6897" max="6902" width="9.109375" style="2" customWidth="1"/>
    <col min="6903" max="6904" width="11.33203125" style="2" customWidth="1"/>
    <col min="6905" max="6907" width="9.33203125" style="2" customWidth="1"/>
    <col min="6908" max="6910" width="11.33203125" style="2" customWidth="1"/>
    <col min="6911" max="6912" width="9.33203125" style="2"/>
    <col min="6913" max="6913" width="11" style="2" bestFit="1" customWidth="1"/>
    <col min="6914" max="6914" width="36.5546875" style="2" customWidth="1"/>
    <col min="6915" max="6915" width="21.5546875" style="2" customWidth="1"/>
    <col min="6916" max="6918" width="15.6640625" style="2" customWidth="1"/>
    <col min="6919" max="6919" width="18.109375" style="2" customWidth="1"/>
    <col min="6920" max="6920" width="14.33203125" style="2" customWidth="1"/>
    <col min="6921" max="6921" width="12.109375" style="2" customWidth="1"/>
    <col min="6922" max="6922" width="15.33203125" style="2" customWidth="1"/>
    <col min="6923" max="6923" width="11.6640625" style="2" customWidth="1"/>
    <col min="6924" max="6924" width="12.88671875" style="2" customWidth="1"/>
    <col min="6925" max="6925" width="13.5546875" style="2" customWidth="1"/>
    <col min="6926" max="6926" width="19.6640625" style="2" customWidth="1"/>
    <col min="6927" max="6927" width="11.6640625" style="2" customWidth="1"/>
    <col min="6928" max="6928" width="13.5546875" style="2" customWidth="1"/>
    <col min="6929" max="6929" width="9.109375" style="2" customWidth="1"/>
    <col min="6930" max="6930" width="10.109375" style="2" customWidth="1"/>
    <col min="6931" max="6931" width="13.44140625" style="2" customWidth="1"/>
    <col min="6932" max="6932" width="11.88671875" style="2" customWidth="1"/>
    <col min="6933" max="6933" width="12.33203125" style="2" customWidth="1"/>
    <col min="6934" max="6934" width="12.5546875" style="2" bestFit="1" customWidth="1"/>
    <col min="6935" max="6935" width="9.88671875" style="2" bestFit="1" customWidth="1"/>
    <col min="6936" max="6944" width="9.33203125" style="2" customWidth="1"/>
    <col min="6945" max="6950" width="9.109375" style="2" customWidth="1"/>
    <col min="6951" max="6960" width="9.33203125" style="2" customWidth="1"/>
    <col min="6961" max="6966" width="9.109375" style="2" customWidth="1"/>
    <col min="6967" max="6976" width="9.33203125" style="2" customWidth="1"/>
    <col min="6977" max="6982" width="9.109375" style="2" customWidth="1"/>
    <col min="6983" max="6992" width="9.33203125" style="2" customWidth="1"/>
    <col min="6993" max="6998" width="9.109375" style="2" customWidth="1"/>
    <col min="6999" max="7008" width="9.33203125" style="2" customWidth="1"/>
    <col min="7009" max="7014" width="9.109375" style="2" customWidth="1"/>
    <col min="7015" max="7024" width="9.33203125" style="2" customWidth="1"/>
    <col min="7025" max="7030" width="9.109375" style="2" customWidth="1"/>
    <col min="7031" max="7040" width="9.33203125" style="2" customWidth="1"/>
    <col min="7041" max="7046" width="9.109375" style="2" customWidth="1"/>
    <col min="7047" max="7056" width="9.33203125" style="2" customWidth="1"/>
    <col min="7057" max="7062" width="9.109375" style="2" customWidth="1"/>
    <col min="7063" max="7072" width="9.33203125" style="2" customWidth="1"/>
    <col min="7073" max="7078" width="9.109375" style="2" customWidth="1"/>
    <col min="7079" max="7088" width="9.33203125" style="2" customWidth="1"/>
    <col min="7089" max="7094" width="9.109375" style="2" customWidth="1"/>
    <col min="7095" max="7104" width="9.33203125" style="2" customWidth="1"/>
    <col min="7105" max="7110" width="9.109375" style="2" customWidth="1"/>
    <col min="7111" max="7120" width="9.33203125" style="2" customWidth="1"/>
    <col min="7121" max="7126" width="9.109375" style="2" customWidth="1"/>
    <col min="7127" max="7136" width="9.33203125" style="2" customWidth="1"/>
    <col min="7137" max="7142" width="9.109375" style="2" customWidth="1"/>
    <col min="7143" max="7152" width="9.33203125" style="2" customWidth="1"/>
    <col min="7153" max="7158" width="9.109375" style="2" customWidth="1"/>
    <col min="7159" max="7160" width="11.33203125" style="2" customWidth="1"/>
    <col min="7161" max="7163" width="9.33203125" style="2" customWidth="1"/>
    <col min="7164" max="7166" width="11.33203125" style="2" customWidth="1"/>
    <col min="7167" max="7168" width="9.109375" style="2"/>
    <col min="7169" max="7169" width="11" style="2" bestFit="1" customWidth="1"/>
    <col min="7170" max="7170" width="36.5546875" style="2" customWidth="1"/>
    <col min="7171" max="7171" width="21.5546875" style="2" customWidth="1"/>
    <col min="7172" max="7174" width="15.6640625" style="2" customWidth="1"/>
    <col min="7175" max="7175" width="18.109375" style="2" customWidth="1"/>
    <col min="7176" max="7176" width="14.33203125" style="2" customWidth="1"/>
    <col min="7177" max="7177" width="12.109375" style="2" customWidth="1"/>
    <col min="7178" max="7178" width="15.33203125" style="2" customWidth="1"/>
    <col min="7179" max="7179" width="11.6640625" style="2" customWidth="1"/>
    <col min="7180" max="7180" width="12.88671875" style="2" customWidth="1"/>
    <col min="7181" max="7181" width="13.5546875" style="2" customWidth="1"/>
    <col min="7182" max="7182" width="19.6640625" style="2" customWidth="1"/>
    <col min="7183" max="7183" width="11.6640625" style="2" customWidth="1"/>
    <col min="7184" max="7184" width="13.5546875" style="2" customWidth="1"/>
    <col min="7185" max="7185" width="9.109375" style="2" customWidth="1"/>
    <col min="7186" max="7186" width="10.109375" style="2" customWidth="1"/>
    <col min="7187" max="7187" width="13.44140625" style="2" customWidth="1"/>
    <col min="7188" max="7188" width="11.88671875" style="2" customWidth="1"/>
    <col min="7189" max="7189" width="12.33203125" style="2" customWidth="1"/>
    <col min="7190" max="7190" width="12.5546875" style="2" bestFit="1" customWidth="1"/>
    <col min="7191" max="7191" width="9.88671875" style="2" bestFit="1" customWidth="1"/>
    <col min="7192" max="7200" width="9.33203125" style="2" customWidth="1"/>
    <col min="7201" max="7206" width="9.109375" style="2" customWidth="1"/>
    <col min="7207" max="7216" width="9.33203125" style="2" customWidth="1"/>
    <col min="7217" max="7222" width="9.109375" style="2" customWidth="1"/>
    <col min="7223" max="7232" width="9.33203125" style="2" customWidth="1"/>
    <col min="7233" max="7238" width="9.109375" style="2" customWidth="1"/>
    <col min="7239" max="7248" width="9.33203125" style="2" customWidth="1"/>
    <col min="7249" max="7254" width="9.109375" style="2" customWidth="1"/>
    <col min="7255" max="7264" width="9.33203125" style="2" customWidth="1"/>
    <col min="7265" max="7270" width="9.109375" style="2" customWidth="1"/>
    <col min="7271" max="7280" width="9.33203125" style="2" customWidth="1"/>
    <col min="7281" max="7286" width="9.109375" style="2" customWidth="1"/>
    <col min="7287" max="7296" width="9.33203125" style="2" customWidth="1"/>
    <col min="7297" max="7302" width="9.109375" style="2" customWidth="1"/>
    <col min="7303" max="7312" width="9.33203125" style="2" customWidth="1"/>
    <col min="7313" max="7318" width="9.109375" style="2" customWidth="1"/>
    <col min="7319" max="7328" width="9.33203125" style="2" customWidth="1"/>
    <col min="7329" max="7334" width="9.109375" style="2" customWidth="1"/>
    <col min="7335" max="7344" width="9.33203125" style="2" customWidth="1"/>
    <col min="7345" max="7350" width="9.109375" style="2" customWidth="1"/>
    <col min="7351" max="7360" width="9.33203125" style="2" customWidth="1"/>
    <col min="7361" max="7366" width="9.109375" style="2" customWidth="1"/>
    <col min="7367" max="7376" width="9.33203125" style="2" customWidth="1"/>
    <col min="7377" max="7382" width="9.109375" style="2" customWidth="1"/>
    <col min="7383" max="7392" width="9.33203125" style="2" customWidth="1"/>
    <col min="7393" max="7398" width="9.109375" style="2" customWidth="1"/>
    <col min="7399" max="7408" width="9.33203125" style="2" customWidth="1"/>
    <col min="7409" max="7414" width="9.109375" style="2" customWidth="1"/>
    <col min="7415" max="7416" width="11.33203125" style="2" customWidth="1"/>
    <col min="7417" max="7419" width="9.33203125" style="2" customWidth="1"/>
    <col min="7420" max="7422" width="11.33203125" style="2" customWidth="1"/>
    <col min="7423" max="7424" width="9.33203125" style="2"/>
    <col min="7425" max="7425" width="11" style="2" bestFit="1" customWidth="1"/>
    <col min="7426" max="7426" width="36.5546875" style="2" customWidth="1"/>
    <col min="7427" max="7427" width="21.5546875" style="2" customWidth="1"/>
    <col min="7428" max="7430" width="15.6640625" style="2" customWidth="1"/>
    <col min="7431" max="7431" width="18.109375" style="2" customWidth="1"/>
    <col min="7432" max="7432" width="14.33203125" style="2" customWidth="1"/>
    <col min="7433" max="7433" width="12.109375" style="2" customWidth="1"/>
    <col min="7434" max="7434" width="15.33203125" style="2" customWidth="1"/>
    <col min="7435" max="7435" width="11.6640625" style="2" customWidth="1"/>
    <col min="7436" max="7436" width="12.88671875" style="2" customWidth="1"/>
    <col min="7437" max="7437" width="13.5546875" style="2" customWidth="1"/>
    <col min="7438" max="7438" width="19.6640625" style="2" customWidth="1"/>
    <col min="7439" max="7439" width="11.6640625" style="2" customWidth="1"/>
    <col min="7440" max="7440" width="13.5546875" style="2" customWidth="1"/>
    <col min="7441" max="7441" width="9.109375" style="2" customWidth="1"/>
    <col min="7442" max="7442" width="10.109375" style="2" customWidth="1"/>
    <col min="7443" max="7443" width="13.44140625" style="2" customWidth="1"/>
    <col min="7444" max="7444" width="11.88671875" style="2" customWidth="1"/>
    <col min="7445" max="7445" width="12.33203125" style="2" customWidth="1"/>
    <col min="7446" max="7446" width="12.5546875" style="2" bestFit="1" customWidth="1"/>
    <col min="7447" max="7447" width="9.88671875" style="2" bestFit="1" customWidth="1"/>
    <col min="7448" max="7456" width="9.33203125" style="2" customWidth="1"/>
    <col min="7457" max="7462" width="9.109375" style="2" customWidth="1"/>
    <col min="7463" max="7472" width="9.33203125" style="2" customWidth="1"/>
    <col min="7473" max="7478" width="9.109375" style="2" customWidth="1"/>
    <col min="7479" max="7488" width="9.33203125" style="2" customWidth="1"/>
    <col min="7489" max="7494" width="9.109375" style="2" customWidth="1"/>
    <col min="7495" max="7504" width="9.33203125" style="2" customWidth="1"/>
    <col min="7505" max="7510" width="9.109375" style="2" customWidth="1"/>
    <col min="7511" max="7520" width="9.33203125" style="2" customWidth="1"/>
    <col min="7521" max="7526" width="9.109375" style="2" customWidth="1"/>
    <col min="7527" max="7536" width="9.33203125" style="2" customWidth="1"/>
    <col min="7537" max="7542" width="9.109375" style="2" customWidth="1"/>
    <col min="7543" max="7552" width="9.33203125" style="2" customWidth="1"/>
    <col min="7553" max="7558" width="9.109375" style="2" customWidth="1"/>
    <col min="7559" max="7568" width="9.33203125" style="2" customWidth="1"/>
    <col min="7569" max="7574" width="9.109375" style="2" customWidth="1"/>
    <col min="7575" max="7584" width="9.33203125" style="2" customWidth="1"/>
    <col min="7585" max="7590" width="9.109375" style="2" customWidth="1"/>
    <col min="7591" max="7600" width="9.33203125" style="2" customWidth="1"/>
    <col min="7601" max="7606" width="9.109375" style="2" customWidth="1"/>
    <col min="7607" max="7616" width="9.33203125" style="2" customWidth="1"/>
    <col min="7617" max="7622" width="9.109375" style="2" customWidth="1"/>
    <col min="7623" max="7632" width="9.33203125" style="2" customWidth="1"/>
    <col min="7633" max="7638" width="9.109375" style="2" customWidth="1"/>
    <col min="7639" max="7648" width="9.33203125" style="2" customWidth="1"/>
    <col min="7649" max="7654" width="9.109375" style="2" customWidth="1"/>
    <col min="7655" max="7664" width="9.33203125" style="2" customWidth="1"/>
    <col min="7665" max="7670" width="9.109375" style="2" customWidth="1"/>
    <col min="7671" max="7672" width="11.33203125" style="2" customWidth="1"/>
    <col min="7673" max="7675" width="9.33203125" style="2" customWidth="1"/>
    <col min="7676" max="7678" width="11.33203125" style="2" customWidth="1"/>
    <col min="7679" max="7680" width="9.33203125" style="2"/>
    <col min="7681" max="7681" width="11" style="2" bestFit="1" customWidth="1"/>
    <col min="7682" max="7682" width="36.5546875" style="2" customWidth="1"/>
    <col min="7683" max="7683" width="21.5546875" style="2" customWidth="1"/>
    <col min="7684" max="7686" width="15.6640625" style="2" customWidth="1"/>
    <col min="7687" max="7687" width="18.109375" style="2" customWidth="1"/>
    <col min="7688" max="7688" width="14.33203125" style="2" customWidth="1"/>
    <col min="7689" max="7689" width="12.109375" style="2" customWidth="1"/>
    <col min="7690" max="7690" width="15.33203125" style="2" customWidth="1"/>
    <col min="7691" max="7691" width="11.6640625" style="2" customWidth="1"/>
    <col min="7692" max="7692" width="12.88671875" style="2" customWidth="1"/>
    <col min="7693" max="7693" width="13.5546875" style="2" customWidth="1"/>
    <col min="7694" max="7694" width="19.6640625" style="2" customWidth="1"/>
    <col min="7695" max="7695" width="11.6640625" style="2" customWidth="1"/>
    <col min="7696" max="7696" width="13.5546875" style="2" customWidth="1"/>
    <col min="7697" max="7697" width="9.109375" style="2" customWidth="1"/>
    <col min="7698" max="7698" width="10.109375" style="2" customWidth="1"/>
    <col min="7699" max="7699" width="13.44140625" style="2" customWidth="1"/>
    <col min="7700" max="7700" width="11.88671875" style="2" customWidth="1"/>
    <col min="7701" max="7701" width="12.33203125" style="2" customWidth="1"/>
    <col min="7702" max="7702" width="12.5546875" style="2" bestFit="1" customWidth="1"/>
    <col min="7703" max="7703" width="9.88671875" style="2" bestFit="1" customWidth="1"/>
    <col min="7704" max="7712" width="9.33203125" style="2" customWidth="1"/>
    <col min="7713" max="7718" width="9.109375" style="2" customWidth="1"/>
    <col min="7719" max="7728" width="9.33203125" style="2" customWidth="1"/>
    <col min="7729" max="7734" width="9.109375" style="2" customWidth="1"/>
    <col min="7735" max="7744" width="9.33203125" style="2" customWidth="1"/>
    <col min="7745" max="7750" width="9.109375" style="2" customWidth="1"/>
    <col min="7751" max="7760" width="9.33203125" style="2" customWidth="1"/>
    <col min="7761" max="7766" width="9.109375" style="2" customWidth="1"/>
    <col min="7767" max="7776" width="9.33203125" style="2" customWidth="1"/>
    <col min="7777" max="7782" width="9.109375" style="2" customWidth="1"/>
    <col min="7783" max="7792" width="9.33203125" style="2" customWidth="1"/>
    <col min="7793" max="7798" width="9.109375" style="2" customWidth="1"/>
    <col min="7799" max="7808" width="9.33203125" style="2" customWidth="1"/>
    <col min="7809" max="7814" width="9.109375" style="2" customWidth="1"/>
    <col min="7815" max="7824" width="9.33203125" style="2" customWidth="1"/>
    <col min="7825" max="7830" width="9.109375" style="2" customWidth="1"/>
    <col min="7831" max="7840" width="9.33203125" style="2" customWidth="1"/>
    <col min="7841" max="7846" width="9.109375" style="2" customWidth="1"/>
    <col min="7847" max="7856" width="9.33203125" style="2" customWidth="1"/>
    <col min="7857" max="7862" width="9.109375" style="2" customWidth="1"/>
    <col min="7863" max="7872" width="9.33203125" style="2" customWidth="1"/>
    <col min="7873" max="7878" width="9.109375" style="2" customWidth="1"/>
    <col min="7879" max="7888" width="9.33203125" style="2" customWidth="1"/>
    <col min="7889" max="7894" width="9.109375" style="2" customWidth="1"/>
    <col min="7895" max="7904" width="9.33203125" style="2" customWidth="1"/>
    <col min="7905" max="7910" width="9.109375" style="2" customWidth="1"/>
    <col min="7911" max="7920" width="9.33203125" style="2" customWidth="1"/>
    <col min="7921" max="7926" width="9.109375" style="2" customWidth="1"/>
    <col min="7927" max="7928" width="11.33203125" style="2" customWidth="1"/>
    <col min="7929" max="7931" width="9.33203125" style="2" customWidth="1"/>
    <col min="7932" max="7934" width="11.33203125" style="2" customWidth="1"/>
    <col min="7935" max="7936" width="9.33203125" style="2"/>
    <col min="7937" max="7937" width="11" style="2" bestFit="1" customWidth="1"/>
    <col min="7938" max="7938" width="36.5546875" style="2" customWidth="1"/>
    <col min="7939" max="7939" width="21.5546875" style="2" customWidth="1"/>
    <col min="7940" max="7942" width="15.6640625" style="2" customWidth="1"/>
    <col min="7943" max="7943" width="18.109375" style="2" customWidth="1"/>
    <col min="7944" max="7944" width="14.33203125" style="2" customWidth="1"/>
    <col min="7945" max="7945" width="12.109375" style="2" customWidth="1"/>
    <col min="7946" max="7946" width="15.33203125" style="2" customWidth="1"/>
    <col min="7947" max="7947" width="11.6640625" style="2" customWidth="1"/>
    <col min="7948" max="7948" width="12.88671875" style="2" customWidth="1"/>
    <col min="7949" max="7949" width="13.5546875" style="2" customWidth="1"/>
    <col min="7950" max="7950" width="19.6640625" style="2" customWidth="1"/>
    <col min="7951" max="7951" width="11.6640625" style="2" customWidth="1"/>
    <col min="7952" max="7952" width="13.5546875" style="2" customWidth="1"/>
    <col min="7953" max="7953" width="9.109375" style="2" customWidth="1"/>
    <col min="7954" max="7954" width="10.109375" style="2" customWidth="1"/>
    <col min="7955" max="7955" width="13.44140625" style="2" customWidth="1"/>
    <col min="7956" max="7956" width="11.88671875" style="2" customWidth="1"/>
    <col min="7957" max="7957" width="12.33203125" style="2" customWidth="1"/>
    <col min="7958" max="7958" width="12.5546875" style="2" bestFit="1" customWidth="1"/>
    <col min="7959" max="7959" width="9.88671875" style="2" bestFit="1" customWidth="1"/>
    <col min="7960" max="7968" width="9.33203125" style="2" customWidth="1"/>
    <col min="7969" max="7974" width="9.109375" style="2" customWidth="1"/>
    <col min="7975" max="7984" width="9.33203125" style="2" customWidth="1"/>
    <col min="7985" max="7990" width="9.109375" style="2" customWidth="1"/>
    <col min="7991" max="8000" width="9.33203125" style="2" customWidth="1"/>
    <col min="8001" max="8006" width="9.109375" style="2" customWidth="1"/>
    <col min="8007" max="8016" width="9.33203125" style="2" customWidth="1"/>
    <col min="8017" max="8022" width="9.109375" style="2" customWidth="1"/>
    <col min="8023" max="8032" width="9.33203125" style="2" customWidth="1"/>
    <col min="8033" max="8038" width="9.109375" style="2" customWidth="1"/>
    <col min="8039" max="8048" width="9.33203125" style="2" customWidth="1"/>
    <col min="8049" max="8054" width="9.109375" style="2" customWidth="1"/>
    <col min="8055" max="8064" width="9.33203125" style="2" customWidth="1"/>
    <col min="8065" max="8070" width="9.109375" style="2" customWidth="1"/>
    <col min="8071" max="8080" width="9.33203125" style="2" customWidth="1"/>
    <col min="8081" max="8086" width="9.109375" style="2" customWidth="1"/>
    <col min="8087" max="8096" width="9.33203125" style="2" customWidth="1"/>
    <col min="8097" max="8102" width="9.109375" style="2" customWidth="1"/>
    <col min="8103" max="8112" width="9.33203125" style="2" customWidth="1"/>
    <col min="8113" max="8118" width="9.109375" style="2" customWidth="1"/>
    <col min="8119" max="8128" width="9.33203125" style="2" customWidth="1"/>
    <col min="8129" max="8134" width="9.109375" style="2" customWidth="1"/>
    <col min="8135" max="8144" width="9.33203125" style="2" customWidth="1"/>
    <col min="8145" max="8150" width="9.109375" style="2" customWidth="1"/>
    <col min="8151" max="8160" width="9.33203125" style="2" customWidth="1"/>
    <col min="8161" max="8166" width="9.109375" style="2" customWidth="1"/>
    <col min="8167" max="8176" width="9.33203125" style="2" customWidth="1"/>
    <col min="8177" max="8182" width="9.109375" style="2" customWidth="1"/>
    <col min="8183" max="8184" width="11.33203125" style="2" customWidth="1"/>
    <col min="8185" max="8187" width="9.33203125" style="2" customWidth="1"/>
    <col min="8188" max="8190" width="11.33203125" style="2" customWidth="1"/>
    <col min="8191" max="8192" width="9.109375" style="2"/>
    <col min="8193" max="8193" width="11" style="2" bestFit="1" customWidth="1"/>
    <col min="8194" max="8194" width="36.5546875" style="2" customWidth="1"/>
    <col min="8195" max="8195" width="21.5546875" style="2" customWidth="1"/>
    <col min="8196" max="8198" width="15.6640625" style="2" customWidth="1"/>
    <col min="8199" max="8199" width="18.109375" style="2" customWidth="1"/>
    <col min="8200" max="8200" width="14.33203125" style="2" customWidth="1"/>
    <col min="8201" max="8201" width="12.109375" style="2" customWidth="1"/>
    <col min="8202" max="8202" width="15.33203125" style="2" customWidth="1"/>
    <col min="8203" max="8203" width="11.6640625" style="2" customWidth="1"/>
    <col min="8204" max="8204" width="12.88671875" style="2" customWidth="1"/>
    <col min="8205" max="8205" width="13.5546875" style="2" customWidth="1"/>
    <col min="8206" max="8206" width="19.6640625" style="2" customWidth="1"/>
    <col min="8207" max="8207" width="11.6640625" style="2" customWidth="1"/>
    <col min="8208" max="8208" width="13.5546875" style="2" customWidth="1"/>
    <col min="8209" max="8209" width="9.109375" style="2" customWidth="1"/>
    <col min="8210" max="8210" width="10.109375" style="2" customWidth="1"/>
    <col min="8211" max="8211" width="13.44140625" style="2" customWidth="1"/>
    <col min="8212" max="8212" width="11.88671875" style="2" customWidth="1"/>
    <col min="8213" max="8213" width="12.33203125" style="2" customWidth="1"/>
    <col min="8214" max="8214" width="12.5546875" style="2" bestFit="1" customWidth="1"/>
    <col min="8215" max="8215" width="9.88671875" style="2" bestFit="1" customWidth="1"/>
    <col min="8216" max="8224" width="9.33203125" style="2" customWidth="1"/>
    <col min="8225" max="8230" width="9.109375" style="2" customWidth="1"/>
    <col min="8231" max="8240" width="9.33203125" style="2" customWidth="1"/>
    <col min="8241" max="8246" width="9.109375" style="2" customWidth="1"/>
    <col min="8247" max="8256" width="9.33203125" style="2" customWidth="1"/>
    <col min="8257" max="8262" width="9.109375" style="2" customWidth="1"/>
    <col min="8263" max="8272" width="9.33203125" style="2" customWidth="1"/>
    <col min="8273" max="8278" width="9.109375" style="2" customWidth="1"/>
    <col min="8279" max="8288" width="9.33203125" style="2" customWidth="1"/>
    <col min="8289" max="8294" width="9.109375" style="2" customWidth="1"/>
    <col min="8295" max="8304" width="9.33203125" style="2" customWidth="1"/>
    <col min="8305" max="8310" width="9.109375" style="2" customWidth="1"/>
    <col min="8311" max="8320" width="9.33203125" style="2" customWidth="1"/>
    <col min="8321" max="8326" width="9.109375" style="2" customWidth="1"/>
    <col min="8327" max="8336" width="9.33203125" style="2" customWidth="1"/>
    <col min="8337" max="8342" width="9.109375" style="2" customWidth="1"/>
    <col min="8343" max="8352" width="9.33203125" style="2" customWidth="1"/>
    <col min="8353" max="8358" width="9.109375" style="2" customWidth="1"/>
    <col min="8359" max="8368" width="9.33203125" style="2" customWidth="1"/>
    <col min="8369" max="8374" width="9.109375" style="2" customWidth="1"/>
    <col min="8375" max="8384" width="9.33203125" style="2" customWidth="1"/>
    <col min="8385" max="8390" width="9.109375" style="2" customWidth="1"/>
    <col min="8391" max="8400" width="9.33203125" style="2" customWidth="1"/>
    <col min="8401" max="8406" width="9.109375" style="2" customWidth="1"/>
    <col min="8407" max="8416" width="9.33203125" style="2" customWidth="1"/>
    <col min="8417" max="8422" width="9.109375" style="2" customWidth="1"/>
    <col min="8423" max="8432" width="9.33203125" style="2" customWidth="1"/>
    <col min="8433" max="8438" width="9.109375" style="2" customWidth="1"/>
    <col min="8439" max="8440" width="11.33203125" style="2" customWidth="1"/>
    <col min="8441" max="8443" width="9.33203125" style="2" customWidth="1"/>
    <col min="8444" max="8446" width="11.33203125" style="2" customWidth="1"/>
    <col min="8447" max="8448" width="9.33203125" style="2"/>
    <col min="8449" max="8449" width="11" style="2" bestFit="1" customWidth="1"/>
    <col min="8450" max="8450" width="36.5546875" style="2" customWidth="1"/>
    <col min="8451" max="8451" width="21.5546875" style="2" customWidth="1"/>
    <col min="8452" max="8454" width="15.6640625" style="2" customWidth="1"/>
    <col min="8455" max="8455" width="18.109375" style="2" customWidth="1"/>
    <col min="8456" max="8456" width="14.33203125" style="2" customWidth="1"/>
    <col min="8457" max="8457" width="12.109375" style="2" customWidth="1"/>
    <col min="8458" max="8458" width="15.33203125" style="2" customWidth="1"/>
    <col min="8459" max="8459" width="11.6640625" style="2" customWidth="1"/>
    <col min="8460" max="8460" width="12.88671875" style="2" customWidth="1"/>
    <col min="8461" max="8461" width="13.5546875" style="2" customWidth="1"/>
    <col min="8462" max="8462" width="19.6640625" style="2" customWidth="1"/>
    <col min="8463" max="8463" width="11.6640625" style="2" customWidth="1"/>
    <col min="8464" max="8464" width="13.5546875" style="2" customWidth="1"/>
    <col min="8465" max="8465" width="9.109375" style="2" customWidth="1"/>
    <col min="8466" max="8466" width="10.109375" style="2" customWidth="1"/>
    <col min="8467" max="8467" width="13.44140625" style="2" customWidth="1"/>
    <col min="8468" max="8468" width="11.88671875" style="2" customWidth="1"/>
    <col min="8469" max="8469" width="12.33203125" style="2" customWidth="1"/>
    <col min="8470" max="8470" width="12.5546875" style="2" bestFit="1" customWidth="1"/>
    <col min="8471" max="8471" width="9.88671875" style="2" bestFit="1" customWidth="1"/>
    <col min="8472" max="8480" width="9.33203125" style="2" customWidth="1"/>
    <col min="8481" max="8486" width="9.109375" style="2" customWidth="1"/>
    <col min="8487" max="8496" width="9.33203125" style="2" customWidth="1"/>
    <col min="8497" max="8502" width="9.109375" style="2" customWidth="1"/>
    <col min="8503" max="8512" width="9.33203125" style="2" customWidth="1"/>
    <col min="8513" max="8518" width="9.109375" style="2" customWidth="1"/>
    <col min="8519" max="8528" width="9.33203125" style="2" customWidth="1"/>
    <col min="8529" max="8534" width="9.109375" style="2" customWidth="1"/>
    <col min="8535" max="8544" width="9.33203125" style="2" customWidth="1"/>
    <col min="8545" max="8550" width="9.109375" style="2" customWidth="1"/>
    <col min="8551" max="8560" width="9.33203125" style="2" customWidth="1"/>
    <col min="8561" max="8566" width="9.109375" style="2" customWidth="1"/>
    <col min="8567" max="8576" width="9.33203125" style="2" customWidth="1"/>
    <col min="8577" max="8582" width="9.109375" style="2" customWidth="1"/>
    <col min="8583" max="8592" width="9.33203125" style="2" customWidth="1"/>
    <col min="8593" max="8598" width="9.109375" style="2" customWidth="1"/>
    <col min="8599" max="8608" width="9.33203125" style="2" customWidth="1"/>
    <col min="8609" max="8614" width="9.109375" style="2" customWidth="1"/>
    <col min="8615" max="8624" width="9.33203125" style="2" customWidth="1"/>
    <col min="8625" max="8630" width="9.109375" style="2" customWidth="1"/>
    <col min="8631" max="8640" width="9.33203125" style="2" customWidth="1"/>
    <col min="8641" max="8646" width="9.109375" style="2" customWidth="1"/>
    <col min="8647" max="8656" width="9.33203125" style="2" customWidth="1"/>
    <col min="8657" max="8662" width="9.109375" style="2" customWidth="1"/>
    <col min="8663" max="8672" width="9.33203125" style="2" customWidth="1"/>
    <col min="8673" max="8678" width="9.109375" style="2" customWidth="1"/>
    <col min="8679" max="8688" width="9.33203125" style="2" customWidth="1"/>
    <col min="8689" max="8694" width="9.109375" style="2" customWidth="1"/>
    <col min="8695" max="8696" width="11.33203125" style="2" customWidth="1"/>
    <col min="8697" max="8699" width="9.33203125" style="2" customWidth="1"/>
    <col min="8700" max="8702" width="11.33203125" style="2" customWidth="1"/>
    <col min="8703" max="8704" width="9.33203125" style="2"/>
    <col min="8705" max="8705" width="11" style="2" bestFit="1" customWidth="1"/>
    <col min="8706" max="8706" width="36.5546875" style="2" customWidth="1"/>
    <col min="8707" max="8707" width="21.5546875" style="2" customWidth="1"/>
    <col min="8708" max="8710" width="15.6640625" style="2" customWidth="1"/>
    <col min="8711" max="8711" width="18.109375" style="2" customWidth="1"/>
    <col min="8712" max="8712" width="14.33203125" style="2" customWidth="1"/>
    <col min="8713" max="8713" width="12.109375" style="2" customWidth="1"/>
    <col min="8714" max="8714" width="15.33203125" style="2" customWidth="1"/>
    <col min="8715" max="8715" width="11.6640625" style="2" customWidth="1"/>
    <col min="8716" max="8716" width="12.88671875" style="2" customWidth="1"/>
    <col min="8717" max="8717" width="13.5546875" style="2" customWidth="1"/>
    <col min="8718" max="8718" width="19.6640625" style="2" customWidth="1"/>
    <col min="8719" max="8719" width="11.6640625" style="2" customWidth="1"/>
    <col min="8720" max="8720" width="13.5546875" style="2" customWidth="1"/>
    <col min="8721" max="8721" width="9.109375" style="2" customWidth="1"/>
    <col min="8722" max="8722" width="10.109375" style="2" customWidth="1"/>
    <col min="8723" max="8723" width="13.44140625" style="2" customWidth="1"/>
    <col min="8724" max="8724" width="11.88671875" style="2" customWidth="1"/>
    <col min="8725" max="8725" width="12.33203125" style="2" customWidth="1"/>
    <col min="8726" max="8726" width="12.5546875" style="2" bestFit="1" customWidth="1"/>
    <col min="8727" max="8727" width="9.88671875" style="2" bestFit="1" customWidth="1"/>
    <col min="8728" max="8736" width="9.33203125" style="2" customWidth="1"/>
    <col min="8737" max="8742" width="9.109375" style="2" customWidth="1"/>
    <col min="8743" max="8752" width="9.33203125" style="2" customWidth="1"/>
    <col min="8753" max="8758" width="9.109375" style="2" customWidth="1"/>
    <col min="8759" max="8768" width="9.33203125" style="2" customWidth="1"/>
    <col min="8769" max="8774" width="9.109375" style="2" customWidth="1"/>
    <col min="8775" max="8784" width="9.33203125" style="2" customWidth="1"/>
    <col min="8785" max="8790" width="9.109375" style="2" customWidth="1"/>
    <col min="8791" max="8800" width="9.33203125" style="2" customWidth="1"/>
    <col min="8801" max="8806" width="9.109375" style="2" customWidth="1"/>
    <col min="8807" max="8816" width="9.33203125" style="2" customWidth="1"/>
    <col min="8817" max="8822" width="9.109375" style="2" customWidth="1"/>
    <col min="8823" max="8832" width="9.33203125" style="2" customWidth="1"/>
    <col min="8833" max="8838" width="9.109375" style="2" customWidth="1"/>
    <col min="8839" max="8848" width="9.33203125" style="2" customWidth="1"/>
    <col min="8849" max="8854" width="9.109375" style="2" customWidth="1"/>
    <col min="8855" max="8864" width="9.33203125" style="2" customWidth="1"/>
    <col min="8865" max="8870" width="9.109375" style="2" customWidth="1"/>
    <col min="8871" max="8880" width="9.33203125" style="2" customWidth="1"/>
    <col min="8881" max="8886" width="9.109375" style="2" customWidth="1"/>
    <col min="8887" max="8896" width="9.33203125" style="2" customWidth="1"/>
    <col min="8897" max="8902" width="9.109375" style="2" customWidth="1"/>
    <col min="8903" max="8912" width="9.33203125" style="2" customWidth="1"/>
    <col min="8913" max="8918" width="9.109375" style="2" customWidth="1"/>
    <col min="8919" max="8928" width="9.33203125" style="2" customWidth="1"/>
    <col min="8929" max="8934" width="9.109375" style="2" customWidth="1"/>
    <col min="8935" max="8944" width="9.33203125" style="2" customWidth="1"/>
    <col min="8945" max="8950" width="9.109375" style="2" customWidth="1"/>
    <col min="8951" max="8952" width="11.33203125" style="2" customWidth="1"/>
    <col min="8953" max="8955" width="9.33203125" style="2" customWidth="1"/>
    <col min="8956" max="8958" width="11.33203125" style="2" customWidth="1"/>
    <col min="8959" max="8960" width="9.33203125" style="2"/>
    <col min="8961" max="8961" width="11" style="2" bestFit="1" customWidth="1"/>
    <col min="8962" max="8962" width="36.5546875" style="2" customWidth="1"/>
    <col min="8963" max="8963" width="21.5546875" style="2" customWidth="1"/>
    <col min="8964" max="8966" width="15.6640625" style="2" customWidth="1"/>
    <col min="8967" max="8967" width="18.109375" style="2" customWidth="1"/>
    <col min="8968" max="8968" width="14.33203125" style="2" customWidth="1"/>
    <col min="8969" max="8969" width="12.109375" style="2" customWidth="1"/>
    <col min="8970" max="8970" width="15.33203125" style="2" customWidth="1"/>
    <col min="8971" max="8971" width="11.6640625" style="2" customWidth="1"/>
    <col min="8972" max="8972" width="12.88671875" style="2" customWidth="1"/>
    <col min="8973" max="8973" width="13.5546875" style="2" customWidth="1"/>
    <col min="8974" max="8974" width="19.6640625" style="2" customWidth="1"/>
    <col min="8975" max="8975" width="11.6640625" style="2" customWidth="1"/>
    <col min="8976" max="8976" width="13.5546875" style="2" customWidth="1"/>
    <col min="8977" max="8977" width="9.109375" style="2" customWidth="1"/>
    <col min="8978" max="8978" width="10.109375" style="2" customWidth="1"/>
    <col min="8979" max="8979" width="13.44140625" style="2" customWidth="1"/>
    <col min="8980" max="8980" width="11.88671875" style="2" customWidth="1"/>
    <col min="8981" max="8981" width="12.33203125" style="2" customWidth="1"/>
    <col min="8982" max="8982" width="12.5546875" style="2" bestFit="1" customWidth="1"/>
    <col min="8983" max="8983" width="9.88671875" style="2" bestFit="1" customWidth="1"/>
    <col min="8984" max="8992" width="9.33203125" style="2" customWidth="1"/>
    <col min="8993" max="8998" width="9.109375" style="2" customWidth="1"/>
    <col min="8999" max="9008" width="9.33203125" style="2" customWidth="1"/>
    <col min="9009" max="9014" width="9.109375" style="2" customWidth="1"/>
    <col min="9015" max="9024" width="9.33203125" style="2" customWidth="1"/>
    <col min="9025" max="9030" width="9.109375" style="2" customWidth="1"/>
    <col min="9031" max="9040" width="9.33203125" style="2" customWidth="1"/>
    <col min="9041" max="9046" width="9.109375" style="2" customWidth="1"/>
    <col min="9047" max="9056" width="9.33203125" style="2" customWidth="1"/>
    <col min="9057" max="9062" width="9.109375" style="2" customWidth="1"/>
    <col min="9063" max="9072" width="9.33203125" style="2" customWidth="1"/>
    <col min="9073" max="9078" width="9.109375" style="2" customWidth="1"/>
    <col min="9079" max="9088" width="9.33203125" style="2" customWidth="1"/>
    <col min="9089" max="9094" width="9.109375" style="2" customWidth="1"/>
    <col min="9095" max="9104" width="9.33203125" style="2" customWidth="1"/>
    <col min="9105" max="9110" width="9.109375" style="2" customWidth="1"/>
    <col min="9111" max="9120" width="9.33203125" style="2" customWidth="1"/>
    <col min="9121" max="9126" width="9.109375" style="2" customWidth="1"/>
    <col min="9127" max="9136" width="9.33203125" style="2" customWidth="1"/>
    <col min="9137" max="9142" width="9.109375" style="2" customWidth="1"/>
    <col min="9143" max="9152" width="9.33203125" style="2" customWidth="1"/>
    <col min="9153" max="9158" width="9.109375" style="2" customWidth="1"/>
    <col min="9159" max="9168" width="9.33203125" style="2" customWidth="1"/>
    <col min="9169" max="9174" width="9.109375" style="2" customWidth="1"/>
    <col min="9175" max="9184" width="9.33203125" style="2" customWidth="1"/>
    <col min="9185" max="9190" width="9.109375" style="2" customWidth="1"/>
    <col min="9191" max="9200" width="9.33203125" style="2" customWidth="1"/>
    <col min="9201" max="9206" width="9.109375" style="2" customWidth="1"/>
    <col min="9207" max="9208" width="11.33203125" style="2" customWidth="1"/>
    <col min="9209" max="9211" width="9.33203125" style="2" customWidth="1"/>
    <col min="9212" max="9214" width="11.33203125" style="2" customWidth="1"/>
    <col min="9215" max="9216" width="9.109375" style="2"/>
    <col min="9217" max="9217" width="11" style="2" bestFit="1" customWidth="1"/>
    <col min="9218" max="9218" width="36.5546875" style="2" customWidth="1"/>
    <col min="9219" max="9219" width="21.5546875" style="2" customWidth="1"/>
    <col min="9220" max="9222" width="15.6640625" style="2" customWidth="1"/>
    <col min="9223" max="9223" width="18.109375" style="2" customWidth="1"/>
    <col min="9224" max="9224" width="14.33203125" style="2" customWidth="1"/>
    <col min="9225" max="9225" width="12.109375" style="2" customWidth="1"/>
    <col min="9226" max="9226" width="15.33203125" style="2" customWidth="1"/>
    <col min="9227" max="9227" width="11.6640625" style="2" customWidth="1"/>
    <col min="9228" max="9228" width="12.88671875" style="2" customWidth="1"/>
    <col min="9229" max="9229" width="13.5546875" style="2" customWidth="1"/>
    <col min="9230" max="9230" width="19.6640625" style="2" customWidth="1"/>
    <col min="9231" max="9231" width="11.6640625" style="2" customWidth="1"/>
    <col min="9232" max="9232" width="13.5546875" style="2" customWidth="1"/>
    <col min="9233" max="9233" width="9.109375" style="2" customWidth="1"/>
    <col min="9234" max="9234" width="10.109375" style="2" customWidth="1"/>
    <col min="9235" max="9235" width="13.44140625" style="2" customWidth="1"/>
    <col min="9236" max="9236" width="11.88671875" style="2" customWidth="1"/>
    <col min="9237" max="9237" width="12.33203125" style="2" customWidth="1"/>
    <col min="9238" max="9238" width="12.5546875" style="2" bestFit="1" customWidth="1"/>
    <col min="9239" max="9239" width="9.88671875" style="2" bestFit="1" customWidth="1"/>
    <col min="9240" max="9248" width="9.33203125" style="2" customWidth="1"/>
    <col min="9249" max="9254" width="9.109375" style="2" customWidth="1"/>
    <col min="9255" max="9264" width="9.33203125" style="2" customWidth="1"/>
    <col min="9265" max="9270" width="9.109375" style="2" customWidth="1"/>
    <col min="9271" max="9280" width="9.33203125" style="2" customWidth="1"/>
    <col min="9281" max="9286" width="9.109375" style="2" customWidth="1"/>
    <col min="9287" max="9296" width="9.33203125" style="2" customWidth="1"/>
    <col min="9297" max="9302" width="9.109375" style="2" customWidth="1"/>
    <col min="9303" max="9312" width="9.33203125" style="2" customWidth="1"/>
    <col min="9313" max="9318" width="9.109375" style="2" customWidth="1"/>
    <col min="9319" max="9328" width="9.33203125" style="2" customWidth="1"/>
    <col min="9329" max="9334" width="9.109375" style="2" customWidth="1"/>
    <col min="9335" max="9344" width="9.33203125" style="2" customWidth="1"/>
    <col min="9345" max="9350" width="9.109375" style="2" customWidth="1"/>
    <col min="9351" max="9360" width="9.33203125" style="2" customWidth="1"/>
    <col min="9361" max="9366" width="9.109375" style="2" customWidth="1"/>
    <col min="9367" max="9376" width="9.33203125" style="2" customWidth="1"/>
    <col min="9377" max="9382" width="9.109375" style="2" customWidth="1"/>
    <col min="9383" max="9392" width="9.33203125" style="2" customWidth="1"/>
    <col min="9393" max="9398" width="9.109375" style="2" customWidth="1"/>
    <col min="9399" max="9408" width="9.33203125" style="2" customWidth="1"/>
    <col min="9409" max="9414" width="9.109375" style="2" customWidth="1"/>
    <col min="9415" max="9424" width="9.33203125" style="2" customWidth="1"/>
    <col min="9425" max="9430" width="9.109375" style="2" customWidth="1"/>
    <col min="9431" max="9440" width="9.33203125" style="2" customWidth="1"/>
    <col min="9441" max="9446" width="9.109375" style="2" customWidth="1"/>
    <col min="9447" max="9456" width="9.33203125" style="2" customWidth="1"/>
    <col min="9457" max="9462" width="9.109375" style="2" customWidth="1"/>
    <col min="9463" max="9464" width="11.33203125" style="2" customWidth="1"/>
    <col min="9465" max="9467" width="9.33203125" style="2" customWidth="1"/>
    <col min="9468" max="9470" width="11.33203125" style="2" customWidth="1"/>
    <col min="9471" max="9472" width="9.33203125" style="2"/>
    <col min="9473" max="9473" width="11" style="2" bestFit="1" customWidth="1"/>
    <col min="9474" max="9474" width="36.5546875" style="2" customWidth="1"/>
    <col min="9475" max="9475" width="21.5546875" style="2" customWidth="1"/>
    <col min="9476" max="9478" width="15.6640625" style="2" customWidth="1"/>
    <col min="9479" max="9479" width="18.109375" style="2" customWidth="1"/>
    <col min="9480" max="9480" width="14.33203125" style="2" customWidth="1"/>
    <col min="9481" max="9481" width="12.109375" style="2" customWidth="1"/>
    <col min="9482" max="9482" width="15.33203125" style="2" customWidth="1"/>
    <col min="9483" max="9483" width="11.6640625" style="2" customWidth="1"/>
    <col min="9484" max="9484" width="12.88671875" style="2" customWidth="1"/>
    <col min="9485" max="9485" width="13.5546875" style="2" customWidth="1"/>
    <col min="9486" max="9486" width="19.6640625" style="2" customWidth="1"/>
    <col min="9487" max="9487" width="11.6640625" style="2" customWidth="1"/>
    <col min="9488" max="9488" width="13.5546875" style="2" customWidth="1"/>
    <col min="9489" max="9489" width="9.109375" style="2" customWidth="1"/>
    <col min="9490" max="9490" width="10.109375" style="2" customWidth="1"/>
    <col min="9491" max="9491" width="13.44140625" style="2" customWidth="1"/>
    <col min="9492" max="9492" width="11.88671875" style="2" customWidth="1"/>
    <col min="9493" max="9493" width="12.33203125" style="2" customWidth="1"/>
    <col min="9494" max="9494" width="12.5546875" style="2" bestFit="1" customWidth="1"/>
    <col min="9495" max="9495" width="9.88671875" style="2" bestFit="1" customWidth="1"/>
    <col min="9496" max="9504" width="9.33203125" style="2" customWidth="1"/>
    <col min="9505" max="9510" width="9.109375" style="2" customWidth="1"/>
    <col min="9511" max="9520" width="9.33203125" style="2" customWidth="1"/>
    <col min="9521" max="9526" width="9.109375" style="2" customWidth="1"/>
    <col min="9527" max="9536" width="9.33203125" style="2" customWidth="1"/>
    <col min="9537" max="9542" width="9.109375" style="2" customWidth="1"/>
    <col min="9543" max="9552" width="9.33203125" style="2" customWidth="1"/>
    <col min="9553" max="9558" width="9.109375" style="2" customWidth="1"/>
    <col min="9559" max="9568" width="9.33203125" style="2" customWidth="1"/>
    <col min="9569" max="9574" width="9.109375" style="2" customWidth="1"/>
    <col min="9575" max="9584" width="9.33203125" style="2" customWidth="1"/>
    <col min="9585" max="9590" width="9.109375" style="2" customWidth="1"/>
    <col min="9591" max="9600" width="9.33203125" style="2" customWidth="1"/>
    <col min="9601" max="9606" width="9.109375" style="2" customWidth="1"/>
    <col min="9607" max="9616" width="9.33203125" style="2" customWidth="1"/>
    <col min="9617" max="9622" width="9.109375" style="2" customWidth="1"/>
    <col min="9623" max="9632" width="9.33203125" style="2" customWidth="1"/>
    <col min="9633" max="9638" width="9.109375" style="2" customWidth="1"/>
    <col min="9639" max="9648" width="9.33203125" style="2" customWidth="1"/>
    <col min="9649" max="9654" width="9.109375" style="2" customWidth="1"/>
    <col min="9655" max="9664" width="9.33203125" style="2" customWidth="1"/>
    <col min="9665" max="9670" width="9.109375" style="2" customWidth="1"/>
    <col min="9671" max="9680" width="9.33203125" style="2" customWidth="1"/>
    <col min="9681" max="9686" width="9.109375" style="2" customWidth="1"/>
    <col min="9687" max="9696" width="9.33203125" style="2" customWidth="1"/>
    <col min="9697" max="9702" width="9.109375" style="2" customWidth="1"/>
    <col min="9703" max="9712" width="9.33203125" style="2" customWidth="1"/>
    <col min="9713" max="9718" width="9.109375" style="2" customWidth="1"/>
    <col min="9719" max="9720" width="11.33203125" style="2" customWidth="1"/>
    <col min="9721" max="9723" width="9.33203125" style="2" customWidth="1"/>
    <col min="9724" max="9726" width="11.33203125" style="2" customWidth="1"/>
    <col min="9727" max="9728" width="9.33203125" style="2"/>
    <col min="9729" max="9729" width="11" style="2" bestFit="1" customWidth="1"/>
    <col min="9730" max="9730" width="36.5546875" style="2" customWidth="1"/>
    <col min="9731" max="9731" width="21.5546875" style="2" customWidth="1"/>
    <col min="9732" max="9734" width="15.6640625" style="2" customWidth="1"/>
    <col min="9735" max="9735" width="18.109375" style="2" customWidth="1"/>
    <col min="9736" max="9736" width="14.33203125" style="2" customWidth="1"/>
    <col min="9737" max="9737" width="12.109375" style="2" customWidth="1"/>
    <col min="9738" max="9738" width="15.33203125" style="2" customWidth="1"/>
    <col min="9739" max="9739" width="11.6640625" style="2" customWidth="1"/>
    <col min="9740" max="9740" width="12.88671875" style="2" customWidth="1"/>
    <col min="9741" max="9741" width="13.5546875" style="2" customWidth="1"/>
    <col min="9742" max="9742" width="19.6640625" style="2" customWidth="1"/>
    <col min="9743" max="9743" width="11.6640625" style="2" customWidth="1"/>
    <col min="9744" max="9744" width="13.5546875" style="2" customWidth="1"/>
    <col min="9745" max="9745" width="9.109375" style="2" customWidth="1"/>
    <col min="9746" max="9746" width="10.109375" style="2" customWidth="1"/>
    <col min="9747" max="9747" width="13.44140625" style="2" customWidth="1"/>
    <col min="9748" max="9748" width="11.88671875" style="2" customWidth="1"/>
    <col min="9749" max="9749" width="12.33203125" style="2" customWidth="1"/>
    <col min="9750" max="9750" width="12.5546875" style="2" bestFit="1" customWidth="1"/>
    <col min="9751" max="9751" width="9.88671875" style="2" bestFit="1" customWidth="1"/>
    <col min="9752" max="9760" width="9.33203125" style="2" customWidth="1"/>
    <col min="9761" max="9766" width="9.109375" style="2" customWidth="1"/>
    <col min="9767" max="9776" width="9.33203125" style="2" customWidth="1"/>
    <col min="9777" max="9782" width="9.109375" style="2" customWidth="1"/>
    <col min="9783" max="9792" width="9.33203125" style="2" customWidth="1"/>
    <col min="9793" max="9798" width="9.109375" style="2" customWidth="1"/>
    <col min="9799" max="9808" width="9.33203125" style="2" customWidth="1"/>
    <col min="9809" max="9814" width="9.109375" style="2" customWidth="1"/>
    <col min="9815" max="9824" width="9.33203125" style="2" customWidth="1"/>
    <col min="9825" max="9830" width="9.109375" style="2" customWidth="1"/>
    <col min="9831" max="9840" width="9.33203125" style="2" customWidth="1"/>
    <col min="9841" max="9846" width="9.109375" style="2" customWidth="1"/>
    <col min="9847" max="9856" width="9.33203125" style="2" customWidth="1"/>
    <col min="9857" max="9862" width="9.109375" style="2" customWidth="1"/>
    <col min="9863" max="9872" width="9.33203125" style="2" customWidth="1"/>
    <col min="9873" max="9878" width="9.109375" style="2" customWidth="1"/>
    <col min="9879" max="9888" width="9.33203125" style="2" customWidth="1"/>
    <col min="9889" max="9894" width="9.109375" style="2" customWidth="1"/>
    <col min="9895" max="9904" width="9.33203125" style="2" customWidth="1"/>
    <col min="9905" max="9910" width="9.109375" style="2" customWidth="1"/>
    <col min="9911" max="9920" width="9.33203125" style="2" customWidth="1"/>
    <col min="9921" max="9926" width="9.109375" style="2" customWidth="1"/>
    <col min="9927" max="9936" width="9.33203125" style="2" customWidth="1"/>
    <col min="9937" max="9942" width="9.109375" style="2" customWidth="1"/>
    <col min="9943" max="9952" width="9.33203125" style="2" customWidth="1"/>
    <col min="9953" max="9958" width="9.109375" style="2" customWidth="1"/>
    <col min="9959" max="9968" width="9.33203125" style="2" customWidth="1"/>
    <col min="9969" max="9974" width="9.109375" style="2" customWidth="1"/>
    <col min="9975" max="9976" width="11.33203125" style="2" customWidth="1"/>
    <col min="9977" max="9979" width="9.33203125" style="2" customWidth="1"/>
    <col min="9980" max="9982" width="11.33203125" style="2" customWidth="1"/>
    <col min="9983" max="9984" width="9.33203125" style="2"/>
    <col min="9985" max="9985" width="11" style="2" bestFit="1" customWidth="1"/>
    <col min="9986" max="9986" width="36.5546875" style="2" customWidth="1"/>
    <col min="9987" max="9987" width="21.5546875" style="2" customWidth="1"/>
    <col min="9988" max="9990" width="15.6640625" style="2" customWidth="1"/>
    <col min="9991" max="9991" width="18.109375" style="2" customWidth="1"/>
    <col min="9992" max="9992" width="14.33203125" style="2" customWidth="1"/>
    <col min="9993" max="9993" width="12.109375" style="2" customWidth="1"/>
    <col min="9994" max="9994" width="15.33203125" style="2" customWidth="1"/>
    <col min="9995" max="9995" width="11.6640625" style="2" customWidth="1"/>
    <col min="9996" max="9996" width="12.88671875" style="2" customWidth="1"/>
    <col min="9997" max="9997" width="13.5546875" style="2" customWidth="1"/>
    <col min="9998" max="9998" width="19.6640625" style="2" customWidth="1"/>
    <col min="9999" max="9999" width="11.6640625" style="2" customWidth="1"/>
    <col min="10000" max="10000" width="13.5546875" style="2" customWidth="1"/>
    <col min="10001" max="10001" width="9.109375" style="2" customWidth="1"/>
    <col min="10002" max="10002" width="10.109375" style="2" customWidth="1"/>
    <col min="10003" max="10003" width="13.44140625" style="2" customWidth="1"/>
    <col min="10004" max="10004" width="11.88671875" style="2" customWidth="1"/>
    <col min="10005" max="10005" width="12.33203125" style="2" customWidth="1"/>
    <col min="10006" max="10006" width="12.5546875" style="2" bestFit="1" customWidth="1"/>
    <col min="10007" max="10007" width="9.88671875" style="2" bestFit="1" customWidth="1"/>
    <col min="10008" max="10016" width="9.33203125" style="2" customWidth="1"/>
    <col min="10017" max="10022" width="9.109375" style="2" customWidth="1"/>
    <col min="10023" max="10032" width="9.33203125" style="2" customWidth="1"/>
    <col min="10033" max="10038" width="9.109375" style="2" customWidth="1"/>
    <col min="10039" max="10048" width="9.33203125" style="2" customWidth="1"/>
    <col min="10049" max="10054" width="9.109375" style="2" customWidth="1"/>
    <col min="10055" max="10064" width="9.33203125" style="2" customWidth="1"/>
    <col min="10065" max="10070" width="9.109375" style="2" customWidth="1"/>
    <col min="10071" max="10080" width="9.33203125" style="2" customWidth="1"/>
    <col min="10081" max="10086" width="9.109375" style="2" customWidth="1"/>
    <col min="10087" max="10096" width="9.33203125" style="2" customWidth="1"/>
    <col min="10097" max="10102" width="9.109375" style="2" customWidth="1"/>
    <col min="10103" max="10112" width="9.33203125" style="2" customWidth="1"/>
    <col min="10113" max="10118" width="9.109375" style="2" customWidth="1"/>
    <col min="10119" max="10128" width="9.33203125" style="2" customWidth="1"/>
    <col min="10129" max="10134" width="9.109375" style="2" customWidth="1"/>
    <col min="10135" max="10144" width="9.33203125" style="2" customWidth="1"/>
    <col min="10145" max="10150" width="9.109375" style="2" customWidth="1"/>
    <col min="10151" max="10160" width="9.33203125" style="2" customWidth="1"/>
    <col min="10161" max="10166" width="9.109375" style="2" customWidth="1"/>
    <col min="10167" max="10176" width="9.33203125" style="2" customWidth="1"/>
    <col min="10177" max="10182" width="9.109375" style="2" customWidth="1"/>
    <col min="10183" max="10192" width="9.33203125" style="2" customWidth="1"/>
    <col min="10193" max="10198" width="9.109375" style="2" customWidth="1"/>
    <col min="10199" max="10208" width="9.33203125" style="2" customWidth="1"/>
    <col min="10209" max="10214" width="9.109375" style="2" customWidth="1"/>
    <col min="10215" max="10224" width="9.33203125" style="2" customWidth="1"/>
    <col min="10225" max="10230" width="9.109375" style="2" customWidth="1"/>
    <col min="10231" max="10232" width="11.33203125" style="2" customWidth="1"/>
    <col min="10233" max="10235" width="9.33203125" style="2" customWidth="1"/>
    <col min="10236" max="10238" width="11.33203125" style="2" customWidth="1"/>
    <col min="10239" max="10240" width="9.109375" style="2"/>
    <col min="10241" max="10241" width="11" style="2" bestFit="1" customWidth="1"/>
    <col min="10242" max="10242" width="36.5546875" style="2" customWidth="1"/>
    <col min="10243" max="10243" width="21.5546875" style="2" customWidth="1"/>
    <col min="10244" max="10246" width="15.6640625" style="2" customWidth="1"/>
    <col min="10247" max="10247" width="18.109375" style="2" customWidth="1"/>
    <col min="10248" max="10248" width="14.33203125" style="2" customWidth="1"/>
    <col min="10249" max="10249" width="12.109375" style="2" customWidth="1"/>
    <col min="10250" max="10250" width="15.33203125" style="2" customWidth="1"/>
    <col min="10251" max="10251" width="11.6640625" style="2" customWidth="1"/>
    <col min="10252" max="10252" width="12.88671875" style="2" customWidth="1"/>
    <col min="10253" max="10253" width="13.5546875" style="2" customWidth="1"/>
    <col min="10254" max="10254" width="19.6640625" style="2" customWidth="1"/>
    <col min="10255" max="10255" width="11.6640625" style="2" customWidth="1"/>
    <col min="10256" max="10256" width="13.5546875" style="2" customWidth="1"/>
    <col min="10257" max="10257" width="9.109375" style="2" customWidth="1"/>
    <col min="10258" max="10258" width="10.109375" style="2" customWidth="1"/>
    <col min="10259" max="10259" width="13.44140625" style="2" customWidth="1"/>
    <col min="10260" max="10260" width="11.88671875" style="2" customWidth="1"/>
    <col min="10261" max="10261" width="12.33203125" style="2" customWidth="1"/>
    <col min="10262" max="10262" width="12.5546875" style="2" bestFit="1" customWidth="1"/>
    <col min="10263" max="10263" width="9.88671875" style="2" bestFit="1" customWidth="1"/>
    <col min="10264" max="10272" width="9.33203125" style="2" customWidth="1"/>
    <col min="10273" max="10278" width="9.109375" style="2" customWidth="1"/>
    <col min="10279" max="10288" width="9.33203125" style="2" customWidth="1"/>
    <col min="10289" max="10294" width="9.109375" style="2" customWidth="1"/>
    <col min="10295" max="10304" width="9.33203125" style="2" customWidth="1"/>
    <col min="10305" max="10310" width="9.109375" style="2" customWidth="1"/>
    <col min="10311" max="10320" width="9.33203125" style="2" customWidth="1"/>
    <col min="10321" max="10326" width="9.109375" style="2" customWidth="1"/>
    <col min="10327" max="10336" width="9.33203125" style="2" customWidth="1"/>
    <col min="10337" max="10342" width="9.109375" style="2" customWidth="1"/>
    <col min="10343" max="10352" width="9.33203125" style="2" customWidth="1"/>
    <col min="10353" max="10358" width="9.109375" style="2" customWidth="1"/>
    <col min="10359" max="10368" width="9.33203125" style="2" customWidth="1"/>
    <col min="10369" max="10374" width="9.109375" style="2" customWidth="1"/>
    <col min="10375" max="10384" width="9.33203125" style="2" customWidth="1"/>
    <col min="10385" max="10390" width="9.109375" style="2" customWidth="1"/>
    <col min="10391" max="10400" width="9.33203125" style="2" customWidth="1"/>
    <col min="10401" max="10406" width="9.109375" style="2" customWidth="1"/>
    <col min="10407" max="10416" width="9.33203125" style="2" customWidth="1"/>
    <col min="10417" max="10422" width="9.109375" style="2" customWidth="1"/>
    <col min="10423" max="10432" width="9.33203125" style="2" customWidth="1"/>
    <col min="10433" max="10438" width="9.109375" style="2" customWidth="1"/>
    <col min="10439" max="10448" width="9.33203125" style="2" customWidth="1"/>
    <col min="10449" max="10454" width="9.109375" style="2" customWidth="1"/>
    <col min="10455" max="10464" width="9.33203125" style="2" customWidth="1"/>
    <col min="10465" max="10470" width="9.109375" style="2" customWidth="1"/>
    <col min="10471" max="10480" width="9.33203125" style="2" customWidth="1"/>
    <col min="10481" max="10486" width="9.109375" style="2" customWidth="1"/>
    <col min="10487" max="10488" width="11.33203125" style="2" customWidth="1"/>
    <col min="10489" max="10491" width="9.33203125" style="2" customWidth="1"/>
    <col min="10492" max="10494" width="11.33203125" style="2" customWidth="1"/>
    <col min="10495" max="10496" width="9.33203125" style="2"/>
    <col min="10497" max="10497" width="11" style="2" bestFit="1" customWidth="1"/>
    <col min="10498" max="10498" width="36.5546875" style="2" customWidth="1"/>
    <col min="10499" max="10499" width="21.5546875" style="2" customWidth="1"/>
    <col min="10500" max="10502" width="15.6640625" style="2" customWidth="1"/>
    <col min="10503" max="10503" width="18.109375" style="2" customWidth="1"/>
    <col min="10504" max="10504" width="14.33203125" style="2" customWidth="1"/>
    <col min="10505" max="10505" width="12.109375" style="2" customWidth="1"/>
    <col min="10506" max="10506" width="15.33203125" style="2" customWidth="1"/>
    <col min="10507" max="10507" width="11.6640625" style="2" customWidth="1"/>
    <col min="10508" max="10508" width="12.88671875" style="2" customWidth="1"/>
    <col min="10509" max="10509" width="13.5546875" style="2" customWidth="1"/>
    <col min="10510" max="10510" width="19.6640625" style="2" customWidth="1"/>
    <col min="10511" max="10511" width="11.6640625" style="2" customWidth="1"/>
    <col min="10512" max="10512" width="13.5546875" style="2" customWidth="1"/>
    <col min="10513" max="10513" width="9.109375" style="2" customWidth="1"/>
    <col min="10514" max="10514" width="10.109375" style="2" customWidth="1"/>
    <col min="10515" max="10515" width="13.44140625" style="2" customWidth="1"/>
    <col min="10516" max="10516" width="11.88671875" style="2" customWidth="1"/>
    <col min="10517" max="10517" width="12.33203125" style="2" customWidth="1"/>
    <col min="10518" max="10518" width="12.5546875" style="2" bestFit="1" customWidth="1"/>
    <col min="10519" max="10519" width="9.88671875" style="2" bestFit="1" customWidth="1"/>
    <col min="10520" max="10528" width="9.33203125" style="2" customWidth="1"/>
    <col min="10529" max="10534" width="9.109375" style="2" customWidth="1"/>
    <col min="10535" max="10544" width="9.33203125" style="2" customWidth="1"/>
    <col min="10545" max="10550" width="9.109375" style="2" customWidth="1"/>
    <col min="10551" max="10560" width="9.33203125" style="2" customWidth="1"/>
    <col min="10561" max="10566" width="9.109375" style="2" customWidth="1"/>
    <col min="10567" max="10576" width="9.33203125" style="2" customWidth="1"/>
    <col min="10577" max="10582" width="9.109375" style="2" customWidth="1"/>
    <col min="10583" max="10592" width="9.33203125" style="2" customWidth="1"/>
    <col min="10593" max="10598" width="9.109375" style="2" customWidth="1"/>
    <col min="10599" max="10608" width="9.33203125" style="2" customWidth="1"/>
    <col min="10609" max="10614" width="9.109375" style="2" customWidth="1"/>
    <col min="10615" max="10624" width="9.33203125" style="2" customWidth="1"/>
    <col min="10625" max="10630" width="9.109375" style="2" customWidth="1"/>
    <col min="10631" max="10640" width="9.33203125" style="2" customWidth="1"/>
    <col min="10641" max="10646" width="9.109375" style="2" customWidth="1"/>
    <col min="10647" max="10656" width="9.33203125" style="2" customWidth="1"/>
    <col min="10657" max="10662" width="9.109375" style="2" customWidth="1"/>
    <col min="10663" max="10672" width="9.33203125" style="2" customWidth="1"/>
    <col min="10673" max="10678" width="9.109375" style="2" customWidth="1"/>
    <col min="10679" max="10688" width="9.33203125" style="2" customWidth="1"/>
    <col min="10689" max="10694" width="9.109375" style="2" customWidth="1"/>
    <col min="10695" max="10704" width="9.33203125" style="2" customWidth="1"/>
    <col min="10705" max="10710" width="9.109375" style="2" customWidth="1"/>
    <col min="10711" max="10720" width="9.33203125" style="2" customWidth="1"/>
    <col min="10721" max="10726" width="9.109375" style="2" customWidth="1"/>
    <col min="10727" max="10736" width="9.33203125" style="2" customWidth="1"/>
    <col min="10737" max="10742" width="9.109375" style="2" customWidth="1"/>
    <col min="10743" max="10744" width="11.33203125" style="2" customWidth="1"/>
    <col min="10745" max="10747" width="9.33203125" style="2" customWidth="1"/>
    <col min="10748" max="10750" width="11.33203125" style="2" customWidth="1"/>
    <col min="10751" max="10752" width="9.33203125" style="2"/>
    <col min="10753" max="10753" width="11" style="2" bestFit="1" customWidth="1"/>
    <col min="10754" max="10754" width="36.5546875" style="2" customWidth="1"/>
    <col min="10755" max="10755" width="21.5546875" style="2" customWidth="1"/>
    <col min="10756" max="10758" width="15.6640625" style="2" customWidth="1"/>
    <col min="10759" max="10759" width="18.109375" style="2" customWidth="1"/>
    <col min="10760" max="10760" width="14.33203125" style="2" customWidth="1"/>
    <col min="10761" max="10761" width="12.109375" style="2" customWidth="1"/>
    <col min="10762" max="10762" width="15.33203125" style="2" customWidth="1"/>
    <col min="10763" max="10763" width="11.6640625" style="2" customWidth="1"/>
    <col min="10764" max="10764" width="12.88671875" style="2" customWidth="1"/>
    <col min="10765" max="10765" width="13.5546875" style="2" customWidth="1"/>
    <col min="10766" max="10766" width="19.6640625" style="2" customWidth="1"/>
    <col min="10767" max="10767" width="11.6640625" style="2" customWidth="1"/>
    <col min="10768" max="10768" width="13.5546875" style="2" customWidth="1"/>
    <col min="10769" max="10769" width="9.109375" style="2" customWidth="1"/>
    <col min="10770" max="10770" width="10.109375" style="2" customWidth="1"/>
    <col min="10771" max="10771" width="13.44140625" style="2" customWidth="1"/>
    <col min="10772" max="10772" width="11.88671875" style="2" customWidth="1"/>
    <col min="10773" max="10773" width="12.33203125" style="2" customWidth="1"/>
    <col min="10774" max="10774" width="12.5546875" style="2" bestFit="1" customWidth="1"/>
    <col min="10775" max="10775" width="9.88671875" style="2" bestFit="1" customWidth="1"/>
    <col min="10776" max="10784" width="9.33203125" style="2" customWidth="1"/>
    <col min="10785" max="10790" width="9.109375" style="2" customWidth="1"/>
    <col min="10791" max="10800" width="9.33203125" style="2" customWidth="1"/>
    <col min="10801" max="10806" width="9.109375" style="2" customWidth="1"/>
    <col min="10807" max="10816" width="9.33203125" style="2" customWidth="1"/>
    <col min="10817" max="10822" width="9.109375" style="2" customWidth="1"/>
    <col min="10823" max="10832" width="9.33203125" style="2" customWidth="1"/>
    <col min="10833" max="10838" width="9.109375" style="2" customWidth="1"/>
    <col min="10839" max="10848" width="9.33203125" style="2" customWidth="1"/>
    <col min="10849" max="10854" width="9.109375" style="2" customWidth="1"/>
    <col min="10855" max="10864" width="9.33203125" style="2" customWidth="1"/>
    <col min="10865" max="10870" width="9.109375" style="2" customWidth="1"/>
    <col min="10871" max="10880" width="9.33203125" style="2" customWidth="1"/>
    <col min="10881" max="10886" width="9.109375" style="2" customWidth="1"/>
    <col min="10887" max="10896" width="9.33203125" style="2" customWidth="1"/>
    <col min="10897" max="10902" width="9.109375" style="2" customWidth="1"/>
    <col min="10903" max="10912" width="9.33203125" style="2" customWidth="1"/>
    <col min="10913" max="10918" width="9.109375" style="2" customWidth="1"/>
    <col min="10919" max="10928" width="9.33203125" style="2" customWidth="1"/>
    <col min="10929" max="10934" width="9.109375" style="2" customWidth="1"/>
    <col min="10935" max="10944" width="9.33203125" style="2" customWidth="1"/>
    <col min="10945" max="10950" width="9.109375" style="2" customWidth="1"/>
    <col min="10951" max="10960" width="9.33203125" style="2" customWidth="1"/>
    <col min="10961" max="10966" width="9.109375" style="2" customWidth="1"/>
    <col min="10967" max="10976" width="9.33203125" style="2" customWidth="1"/>
    <col min="10977" max="10982" width="9.109375" style="2" customWidth="1"/>
    <col min="10983" max="10992" width="9.33203125" style="2" customWidth="1"/>
    <col min="10993" max="10998" width="9.109375" style="2" customWidth="1"/>
    <col min="10999" max="11000" width="11.33203125" style="2" customWidth="1"/>
    <col min="11001" max="11003" width="9.33203125" style="2" customWidth="1"/>
    <col min="11004" max="11006" width="11.33203125" style="2" customWidth="1"/>
    <col min="11007" max="11008" width="9.33203125" style="2"/>
    <col min="11009" max="11009" width="11" style="2" bestFit="1" customWidth="1"/>
    <col min="11010" max="11010" width="36.5546875" style="2" customWidth="1"/>
    <col min="11011" max="11011" width="21.5546875" style="2" customWidth="1"/>
    <col min="11012" max="11014" width="15.6640625" style="2" customWidth="1"/>
    <col min="11015" max="11015" width="18.109375" style="2" customWidth="1"/>
    <col min="11016" max="11016" width="14.33203125" style="2" customWidth="1"/>
    <col min="11017" max="11017" width="12.109375" style="2" customWidth="1"/>
    <col min="11018" max="11018" width="15.33203125" style="2" customWidth="1"/>
    <col min="11019" max="11019" width="11.6640625" style="2" customWidth="1"/>
    <col min="11020" max="11020" width="12.88671875" style="2" customWidth="1"/>
    <col min="11021" max="11021" width="13.5546875" style="2" customWidth="1"/>
    <col min="11022" max="11022" width="19.6640625" style="2" customWidth="1"/>
    <col min="11023" max="11023" width="11.6640625" style="2" customWidth="1"/>
    <col min="11024" max="11024" width="13.5546875" style="2" customWidth="1"/>
    <col min="11025" max="11025" width="9.109375" style="2" customWidth="1"/>
    <col min="11026" max="11026" width="10.109375" style="2" customWidth="1"/>
    <col min="11027" max="11027" width="13.44140625" style="2" customWidth="1"/>
    <col min="11028" max="11028" width="11.88671875" style="2" customWidth="1"/>
    <col min="11029" max="11029" width="12.33203125" style="2" customWidth="1"/>
    <col min="11030" max="11030" width="12.5546875" style="2" bestFit="1" customWidth="1"/>
    <col min="11031" max="11031" width="9.88671875" style="2" bestFit="1" customWidth="1"/>
    <col min="11032" max="11040" width="9.33203125" style="2" customWidth="1"/>
    <col min="11041" max="11046" width="9.109375" style="2" customWidth="1"/>
    <col min="11047" max="11056" width="9.33203125" style="2" customWidth="1"/>
    <col min="11057" max="11062" width="9.109375" style="2" customWidth="1"/>
    <col min="11063" max="11072" width="9.33203125" style="2" customWidth="1"/>
    <col min="11073" max="11078" width="9.109375" style="2" customWidth="1"/>
    <col min="11079" max="11088" width="9.33203125" style="2" customWidth="1"/>
    <col min="11089" max="11094" width="9.109375" style="2" customWidth="1"/>
    <col min="11095" max="11104" width="9.33203125" style="2" customWidth="1"/>
    <col min="11105" max="11110" width="9.109375" style="2" customWidth="1"/>
    <col min="11111" max="11120" width="9.33203125" style="2" customWidth="1"/>
    <col min="11121" max="11126" width="9.109375" style="2" customWidth="1"/>
    <col min="11127" max="11136" width="9.33203125" style="2" customWidth="1"/>
    <col min="11137" max="11142" width="9.109375" style="2" customWidth="1"/>
    <col min="11143" max="11152" width="9.33203125" style="2" customWidth="1"/>
    <col min="11153" max="11158" width="9.109375" style="2" customWidth="1"/>
    <col min="11159" max="11168" width="9.33203125" style="2" customWidth="1"/>
    <col min="11169" max="11174" width="9.109375" style="2" customWidth="1"/>
    <col min="11175" max="11184" width="9.33203125" style="2" customWidth="1"/>
    <col min="11185" max="11190" width="9.109375" style="2" customWidth="1"/>
    <col min="11191" max="11200" width="9.33203125" style="2" customWidth="1"/>
    <col min="11201" max="11206" width="9.109375" style="2" customWidth="1"/>
    <col min="11207" max="11216" width="9.33203125" style="2" customWidth="1"/>
    <col min="11217" max="11222" width="9.109375" style="2" customWidth="1"/>
    <col min="11223" max="11232" width="9.33203125" style="2" customWidth="1"/>
    <col min="11233" max="11238" width="9.109375" style="2" customWidth="1"/>
    <col min="11239" max="11248" width="9.33203125" style="2" customWidth="1"/>
    <col min="11249" max="11254" width="9.109375" style="2" customWidth="1"/>
    <col min="11255" max="11256" width="11.33203125" style="2" customWidth="1"/>
    <col min="11257" max="11259" width="9.33203125" style="2" customWidth="1"/>
    <col min="11260" max="11262" width="11.33203125" style="2" customWidth="1"/>
    <col min="11263" max="11264" width="9.109375" style="2"/>
    <col min="11265" max="11265" width="11" style="2" bestFit="1" customWidth="1"/>
    <col min="11266" max="11266" width="36.5546875" style="2" customWidth="1"/>
    <col min="11267" max="11267" width="21.5546875" style="2" customWidth="1"/>
    <col min="11268" max="11270" width="15.6640625" style="2" customWidth="1"/>
    <col min="11271" max="11271" width="18.109375" style="2" customWidth="1"/>
    <col min="11272" max="11272" width="14.33203125" style="2" customWidth="1"/>
    <col min="11273" max="11273" width="12.109375" style="2" customWidth="1"/>
    <col min="11274" max="11274" width="15.33203125" style="2" customWidth="1"/>
    <col min="11275" max="11275" width="11.6640625" style="2" customWidth="1"/>
    <col min="11276" max="11276" width="12.88671875" style="2" customWidth="1"/>
    <col min="11277" max="11277" width="13.5546875" style="2" customWidth="1"/>
    <col min="11278" max="11278" width="19.6640625" style="2" customWidth="1"/>
    <col min="11279" max="11279" width="11.6640625" style="2" customWidth="1"/>
    <col min="11280" max="11280" width="13.5546875" style="2" customWidth="1"/>
    <col min="11281" max="11281" width="9.109375" style="2" customWidth="1"/>
    <col min="11282" max="11282" width="10.109375" style="2" customWidth="1"/>
    <col min="11283" max="11283" width="13.44140625" style="2" customWidth="1"/>
    <col min="11284" max="11284" width="11.88671875" style="2" customWidth="1"/>
    <col min="11285" max="11285" width="12.33203125" style="2" customWidth="1"/>
    <col min="11286" max="11286" width="12.5546875" style="2" bestFit="1" customWidth="1"/>
    <col min="11287" max="11287" width="9.88671875" style="2" bestFit="1" customWidth="1"/>
    <col min="11288" max="11296" width="9.33203125" style="2" customWidth="1"/>
    <col min="11297" max="11302" width="9.109375" style="2" customWidth="1"/>
    <col min="11303" max="11312" width="9.33203125" style="2" customWidth="1"/>
    <col min="11313" max="11318" width="9.109375" style="2" customWidth="1"/>
    <col min="11319" max="11328" width="9.33203125" style="2" customWidth="1"/>
    <col min="11329" max="11334" width="9.109375" style="2" customWidth="1"/>
    <col min="11335" max="11344" width="9.33203125" style="2" customWidth="1"/>
    <col min="11345" max="11350" width="9.109375" style="2" customWidth="1"/>
    <col min="11351" max="11360" width="9.33203125" style="2" customWidth="1"/>
    <col min="11361" max="11366" width="9.109375" style="2" customWidth="1"/>
    <col min="11367" max="11376" width="9.33203125" style="2" customWidth="1"/>
    <col min="11377" max="11382" width="9.109375" style="2" customWidth="1"/>
    <col min="11383" max="11392" width="9.33203125" style="2" customWidth="1"/>
    <col min="11393" max="11398" width="9.109375" style="2" customWidth="1"/>
    <col min="11399" max="11408" width="9.33203125" style="2" customWidth="1"/>
    <col min="11409" max="11414" width="9.109375" style="2" customWidth="1"/>
    <col min="11415" max="11424" width="9.33203125" style="2" customWidth="1"/>
    <col min="11425" max="11430" width="9.109375" style="2" customWidth="1"/>
    <col min="11431" max="11440" width="9.33203125" style="2" customWidth="1"/>
    <col min="11441" max="11446" width="9.109375" style="2" customWidth="1"/>
    <col min="11447" max="11456" width="9.33203125" style="2" customWidth="1"/>
    <col min="11457" max="11462" width="9.109375" style="2" customWidth="1"/>
    <col min="11463" max="11472" width="9.33203125" style="2" customWidth="1"/>
    <col min="11473" max="11478" width="9.109375" style="2" customWidth="1"/>
    <col min="11479" max="11488" width="9.33203125" style="2" customWidth="1"/>
    <col min="11489" max="11494" width="9.109375" style="2" customWidth="1"/>
    <col min="11495" max="11504" width="9.33203125" style="2" customWidth="1"/>
    <col min="11505" max="11510" width="9.109375" style="2" customWidth="1"/>
    <col min="11511" max="11512" width="11.33203125" style="2" customWidth="1"/>
    <col min="11513" max="11515" width="9.33203125" style="2" customWidth="1"/>
    <col min="11516" max="11518" width="11.33203125" style="2" customWidth="1"/>
    <col min="11519" max="11520" width="9.33203125" style="2"/>
    <col min="11521" max="11521" width="11" style="2" bestFit="1" customWidth="1"/>
    <col min="11522" max="11522" width="36.5546875" style="2" customWidth="1"/>
    <col min="11523" max="11523" width="21.5546875" style="2" customWidth="1"/>
    <col min="11524" max="11526" width="15.6640625" style="2" customWidth="1"/>
    <col min="11527" max="11527" width="18.109375" style="2" customWidth="1"/>
    <col min="11528" max="11528" width="14.33203125" style="2" customWidth="1"/>
    <col min="11529" max="11529" width="12.109375" style="2" customWidth="1"/>
    <col min="11530" max="11530" width="15.33203125" style="2" customWidth="1"/>
    <col min="11531" max="11531" width="11.6640625" style="2" customWidth="1"/>
    <col min="11532" max="11532" width="12.88671875" style="2" customWidth="1"/>
    <col min="11533" max="11533" width="13.5546875" style="2" customWidth="1"/>
    <col min="11534" max="11534" width="19.6640625" style="2" customWidth="1"/>
    <col min="11535" max="11535" width="11.6640625" style="2" customWidth="1"/>
    <col min="11536" max="11536" width="13.5546875" style="2" customWidth="1"/>
    <col min="11537" max="11537" width="9.109375" style="2" customWidth="1"/>
    <col min="11538" max="11538" width="10.109375" style="2" customWidth="1"/>
    <col min="11539" max="11539" width="13.44140625" style="2" customWidth="1"/>
    <col min="11540" max="11540" width="11.88671875" style="2" customWidth="1"/>
    <col min="11541" max="11541" width="12.33203125" style="2" customWidth="1"/>
    <col min="11542" max="11542" width="12.5546875" style="2" bestFit="1" customWidth="1"/>
    <col min="11543" max="11543" width="9.88671875" style="2" bestFit="1" customWidth="1"/>
    <col min="11544" max="11552" width="9.33203125" style="2" customWidth="1"/>
    <col min="11553" max="11558" width="9.109375" style="2" customWidth="1"/>
    <col min="11559" max="11568" width="9.33203125" style="2" customWidth="1"/>
    <col min="11569" max="11574" width="9.109375" style="2" customWidth="1"/>
    <col min="11575" max="11584" width="9.33203125" style="2" customWidth="1"/>
    <col min="11585" max="11590" width="9.109375" style="2" customWidth="1"/>
    <col min="11591" max="11600" width="9.33203125" style="2" customWidth="1"/>
    <col min="11601" max="11606" width="9.109375" style="2" customWidth="1"/>
    <col min="11607" max="11616" width="9.33203125" style="2" customWidth="1"/>
    <col min="11617" max="11622" width="9.109375" style="2" customWidth="1"/>
    <col min="11623" max="11632" width="9.33203125" style="2" customWidth="1"/>
    <col min="11633" max="11638" width="9.109375" style="2" customWidth="1"/>
    <col min="11639" max="11648" width="9.33203125" style="2" customWidth="1"/>
    <col min="11649" max="11654" width="9.109375" style="2" customWidth="1"/>
    <col min="11655" max="11664" width="9.33203125" style="2" customWidth="1"/>
    <col min="11665" max="11670" width="9.109375" style="2" customWidth="1"/>
    <col min="11671" max="11680" width="9.33203125" style="2" customWidth="1"/>
    <col min="11681" max="11686" width="9.109375" style="2" customWidth="1"/>
    <col min="11687" max="11696" width="9.33203125" style="2" customWidth="1"/>
    <col min="11697" max="11702" width="9.109375" style="2" customWidth="1"/>
    <col min="11703" max="11712" width="9.33203125" style="2" customWidth="1"/>
    <col min="11713" max="11718" width="9.109375" style="2" customWidth="1"/>
    <col min="11719" max="11728" width="9.33203125" style="2" customWidth="1"/>
    <col min="11729" max="11734" width="9.109375" style="2" customWidth="1"/>
    <col min="11735" max="11744" width="9.33203125" style="2" customWidth="1"/>
    <col min="11745" max="11750" width="9.109375" style="2" customWidth="1"/>
    <col min="11751" max="11760" width="9.33203125" style="2" customWidth="1"/>
    <col min="11761" max="11766" width="9.109375" style="2" customWidth="1"/>
    <col min="11767" max="11768" width="11.33203125" style="2" customWidth="1"/>
    <col min="11769" max="11771" width="9.33203125" style="2" customWidth="1"/>
    <col min="11772" max="11774" width="11.33203125" style="2" customWidth="1"/>
    <col min="11775" max="11776" width="9.33203125" style="2"/>
    <col min="11777" max="11777" width="11" style="2" bestFit="1" customWidth="1"/>
    <col min="11778" max="11778" width="36.5546875" style="2" customWidth="1"/>
    <col min="11779" max="11779" width="21.5546875" style="2" customWidth="1"/>
    <col min="11780" max="11782" width="15.6640625" style="2" customWidth="1"/>
    <col min="11783" max="11783" width="18.109375" style="2" customWidth="1"/>
    <col min="11784" max="11784" width="14.33203125" style="2" customWidth="1"/>
    <col min="11785" max="11785" width="12.109375" style="2" customWidth="1"/>
    <col min="11786" max="11786" width="15.33203125" style="2" customWidth="1"/>
    <col min="11787" max="11787" width="11.6640625" style="2" customWidth="1"/>
    <col min="11788" max="11788" width="12.88671875" style="2" customWidth="1"/>
    <col min="11789" max="11789" width="13.5546875" style="2" customWidth="1"/>
    <col min="11790" max="11790" width="19.6640625" style="2" customWidth="1"/>
    <col min="11791" max="11791" width="11.6640625" style="2" customWidth="1"/>
    <col min="11792" max="11792" width="13.5546875" style="2" customWidth="1"/>
    <col min="11793" max="11793" width="9.109375" style="2" customWidth="1"/>
    <col min="11794" max="11794" width="10.109375" style="2" customWidth="1"/>
    <col min="11795" max="11795" width="13.44140625" style="2" customWidth="1"/>
    <col min="11796" max="11796" width="11.88671875" style="2" customWidth="1"/>
    <col min="11797" max="11797" width="12.33203125" style="2" customWidth="1"/>
    <col min="11798" max="11798" width="12.5546875" style="2" bestFit="1" customWidth="1"/>
    <col min="11799" max="11799" width="9.88671875" style="2" bestFit="1" customWidth="1"/>
    <col min="11800" max="11808" width="9.33203125" style="2" customWidth="1"/>
    <col min="11809" max="11814" width="9.109375" style="2" customWidth="1"/>
    <col min="11815" max="11824" width="9.33203125" style="2" customWidth="1"/>
    <col min="11825" max="11830" width="9.109375" style="2" customWidth="1"/>
    <col min="11831" max="11840" width="9.33203125" style="2" customWidth="1"/>
    <col min="11841" max="11846" width="9.109375" style="2" customWidth="1"/>
    <col min="11847" max="11856" width="9.33203125" style="2" customWidth="1"/>
    <col min="11857" max="11862" width="9.109375" style="2" customWidth="1"/>
    <col min="11863" max="11872" width="9.33203125" style="2" customWidth="1"/>
    <col min="11873" max="11878" width="9.109375" style="2" customWidth="1"/>
    <col min="11879" max="11888" width="9.33203125" style="2" customWidth="1"/>
    <col min="11889" max="11894" width="9.109375" style="2" customWidth="1"/>
    <col min="11895" max="11904" width="9.33203125" style="2" customWidth="1"/>
    <col min="11905" max="11910" width="9.109375" style="2" customWidth="1"/>
    <col min="11911" max="11920" width="9.33203125" style="2" customWidth="1"/>
    <col min="11921" max="11926" width="9.109375" style="2" customWidth="1"/>
    <col min="11927" max="11936" width="9.33203125" style="2" customWidth="1"/>
    <col min="11937" max="11942" width="9.109375" style="2" customWidth="1"/>
    <col min="11943" max="11952" width="9.33203125" style="2" customWidth="1"/>
    <col min="11953" max="11958" width="9.109375" style="2" customWidth="1"/>
    <col min="11959" max="11968" width="9.33203125" style="2" customWidth="1"/>
    <col min="11969" max="11974" width="9.109375" style="2" customWidth="1"/>
    <col min="11975" max="11984" width="9.33203125" style="2" customWidth="1"/>
    <col min="11985" max="11990" width="9.109375" style="2" customWidth="1"/>
    <col min="11991" max="12000" width="9.33203125" style="2" customWidth="1"/>
    <col min="12001" max="12006" width="9.109375" style="2" customWidth="1"/>
    <col min="12007" max="12016" width="9.33203125" style="2" customWidth="1"/>
    <col min="12017" max="12022" width="9.109375" style="2" customWidth="1"/>
    <col min="12023" max="12024" width="11.33203125" style="2" customWidth="1"/>
    <col min="12025" max="12027" width="9.33203125" style="2" customWidth="1"/>
    <col min="12028" max="12030" width="11.33203125" style="2" customWidth="1"/>
    <col min="12031" max="12032" width="9.33203125" style="2"/>
    <col min="12033" max="12033" width="11" style="2" bestFit="1" customWidth="1"/>
    <col min="12034" max="12034" width="36.5546875" style="2" customWidth="1"/>
    <col min="12035" max="12035" width="21.5546875" style="2" customWidth="1"/>
    <col min="12036" max="12038" width="15.6640625" style="2" customWidth="1"/>
    <col min="12039" max="12039" width="18.109375" style="2" customWidth="1"/>
    <col min="12040" max="12040" width="14.33203125" style="2" customWidth="1"/>
    <col min="12041" max="12041" width="12.109375" style="2" customWidth="1"/>
    <col min="12042" max="12042" width="15.33203125" style="2" customWidth="1"/>
    <col min="12043" max="12043" width="11.6640625" style="2" customWidth="1"/>
    <col min="12044" max="12044" width="12.88671875" style="2" customWidth="1"/>
    <col min="12045" max="12045" width="13.5546875" style="2" customWidth="1"/>
    <col min="12046" max="12046" width="19.6640625" style="2" customWidth="1"/>
    <col min="12047" max="12047" width="11.6640625" style="2" customWidth="1"/>
    <col min="12048" max="12048" width="13.5546875" style="2" customWidth="1"/>
    <col min="12049" max="12049" width="9.109375" style="2" customWidth="1"/>
    <col min="12050" max="12050" width="10.109375" style="2" customWidth="1"/>
    <col min="12051" max="12051" width="13.44140625" style="2" customWidth="1"/>
    <col min="12052" max="12052" width="11.88671875" style="2" customWidth="1"/>
    <col min="12053" max="12053" width="12.33203125" style="2" customWidth="1"/>
    <col min="12054" max="12054" width="12.5546875" style="2" bestFit="1" customWidth="1"/>
    <col min="12055" max="12055" width="9.88671875" style="2" bestFit="1" customWidth="1"/>
    <col min="12056" max="12064" width="9.33203125" style="2" customWidth="1"/>
    <col min="12065" max="12070" width="9.109375" style="2" customWidth="1"/>
    <col min="12071" max="12080" width="9.33203125" style="2" customWidth="1"/>
    <col min="12081" max="12086" width="9.109375" style="2" customWidth="1"/>
    <col min="12087" max="12096" width="9.33203125" style="2" customWidth="1"/>
    <col min="12097" max="12102" width="9.109375" style="2" customWidth="1"/>
    <col min="12103" max="12112" width="9.33203125" style="2" customWidth="1"/>
    <col min="12113" max="12118" width="9.109375" style="2" customWidth="1"/>
    <col min="12119" max="12128" width="9.33203125" style="2" customWidth="1"/>
    <col min="12129" max="12134" width="9.109375" style="2" customWidth="1"/>
    <col min="12135" max="12144" width="9.33203125" style="2" customWidth="1"/>
    <col min="12145" max="12150" width="9.109375" style="2" customWidth="1"/>
    <col min="12151" max="12160" width="9.33203125" style="2" customWidth="1"/>
    <col min="12161" max="12166" width="9.109375" style="2" customWidth="1"/>
    <col min="12167" max="12176" width="9.33203125" style="2" customWidth="1"/>
    <col min="12177" max="12182" width="9.109375" style="2" customWidth="1"/>
    <col min="12183" max="12192" width="9.33203125" style="2" customWidth="1"/>
    <col min="12193" max="12198" width="9.109375" style="2" customWidth="1"/>
    <col min="12199" max="12208" width="9.33203125" style="2" customWidth="1"/>
    <col min="12209" max="12214" width="9.109375" style="2" customWidth="1"/>
    <col min="12215" max="12224" width="9.33203125" style="2" customWidth="1"/>
    <col min="12225" max="12230" width="9.109375" style="2" customWidth="1"/>
    <col min="12231" max="12240" width="9.33203125" style="2" customWidth="1"/>
    <col min="12241" max="12246" width="9.109375" style="2" customWidth="1"/>
    <col min="12247" max="12256" width="9.33203125" style="2" customWidth="1"/>
    <col min="12257" max="12262" width="9.109375" style="2" customWidth="1"/>
    <col min="12263" max="12272" width="9.33203125" style="2" customWidth="1"/>
    <col min="12273" max="12278" width="9.109375" style="2" customWidth="1"/>
    <col min="12279" max="12280" width="11.33203125" style="2" customWidth="1"/>
    <col min="12281" max="12283" width="9.33203125" style="2" customWidth="1"/>
    <col min="12284" max="12286" width="11.33203125" style="2" customWidth="1"/>
    <col min="12287" max="12288" width="9.109375" style="2"/>
    <col min="12289" max="12289" width="11" style="2" bestFit="1" customWidth="1"/>
    <col min="12290" max="12290" width="36.5546875" style="2" customWidth="1"/>
    <col min="12291" max="12291" width="21.5546875" style="2" customWidth="1"/>
    <col min="12292" max="12294" width="15.6640625" style="2" customWidth="1"/>
    <col min="12295" max="12295" width="18.109375" style="2" customWidth="1"/>
    <col min="12296" max="12296" width="14.33203125" style="2" customWidth="1"/>
    <col min="12297" max="12297" width="12.109375" style="2" customWidth="1"/>
    <col min="12298" max="12298" width="15.33203125" style="2" customWidth="1"/>
    <col min="12299" max="12299" width="11.6640625" style="2" customWidth="1"/>
    <col min="12300" max="12300" width="12.88671875" style="2" customWidth="1"/>
    <col min="12301" max="12301" width="13.5546875" style="2" customWidth="1"/>
    <col min="12302" max="12302" width="19.6640625" style="2" customWidth="1"/>
    <col min="12303" max="12303" width="11.6640625" style="2" customWidth="1"/>
    <col min="12304" max="12304" width="13.5546875" style="2" customWidth="1"/>
    <col min="12305" max="12305" width="9.109375" style="2" customWidth="1"/>
    <col min="12306" max="12306" width="10.109375" style="2" customWidth="1"/>
    <col min="12307" max="12307" width="13.44140625" style="2" customWidth="1"/>
    <col min="12308" max="12308" width="11.88671875" style="2" customWidth="1"/>
    <col min="12309" max="12309" width="12.33203125" style="2" customWidth="1"/>
    <col min="12310" max="12310" width="12.5546875" style="2" bestFit="1" customWidth="1"/>
    <col min="12311" max="12311" width="9.88671875" style="2" bestFit="1" customWidth="1"/>
    <col min="12312" max="12320" width="9.33203125" style="2" customWidth="1"/>
    <col min="12321" max="12326" width="9.109375" style="2" customWidth="1"/>
    <col min="12327" max="12336" width="9.33203125" style="2" customWidth="1"/>
    <col min="12337" max="12342" width="9.109375" style="2" customWidth="1"/>
    <col min="12343" max="12352" width="9.33203125" style="2" customWidth="1"/>
    <col min="12353" max="12358" width="9.109375" style="2" customWidth="1"/>
    <col min="12359" max="12368" width="9.33203125" style="2" customWidth="1"/>
    <col min="12369" max="12374" width="9.109375" style="2" customWidth="1"/>
    <col min="12375" max="12384" width="9.33203125" style="2" customWidth="1"/>
    <col min="12385" max="12390" width="9.109375" style="2" customWidth="1"/>
    <col min="12391" max="12400" width="9.33203125" style="2" customWidth="1"/>
    <col min="12401" max="12406" width="9.109375" style="2" customWidth="1"/>
    <col min="12407" max="12416" width="9.33203125" style="2" customWidth="1"/>
    <col min="12417" max="12422" width="9.109375" style="2" customWidth="1"/>
    <col min="12423" max="12432" width="9.33203125" style="2" customWidth="1"/>
    <col min="12433" max="12438" width="9.109375" style="2" customWidth="1"/>
    <col min="12439" max="12448" width="9.33203125" style="2" customWidth="1"/>
    <col min="12449" max="12454" width="9.109375" style="2" customWidth="1"/>
    <col min="12455" max="12464" width="9.33203125" style="2" customWidth="1"/>
    <col min="12465" max="12470" width="9.109375" style="2" customWidth="1"/>
    <col min="12471" max="12480" width="9.33203125" style="2" customWidth="1"/>
    <col min="12481" max="12486" width="9.109375" style="2" customWidth="1"/>
    <col min="12487" max="12496" width="9.33203125" style="2" customWidth="1"/>
    <col min="12497" max="12502" width="9.109375" style="2" customWidth="1"/>
    <col min="12503" max="12512" width="9.33203125" style="2" customWidth="1"/>
    <col min="12513" max="12518" width="9.109375" style="2" customWidth="1"/>
    <col min="12519" max="12528" width="9.33203125" style="2" customWidth="1"/>
    <col min="12529" max="12534" width="9.109375" style="2" customWidth="1"/>
    <col min="12535" max="12536" width="11.33203125" style="2" customWidth="1"/>
    <col min="12537" max="12539" width="9.33203125" style="2" customWidth="1"/>
    <col min="12540" max="12542" width="11.33203125" style="2" customWidth="1"/>
    <col min="12543" max="12544" width="9.33203125" style="2"/>
    <col min="12545" max="12545" width="11" style="2" bestFit="1" customWidth="1"/>
    <col min="12546" max="12546" width="36.5546875" style="2" customWidth="1"/>
    <col min="12547" max="12547" width="21.5546875" style="2" customWidth="1"/>
    <col min="12548" max="12550" width="15.6640625" style="2" customWidth="1"/>
    <col min="12551" max="12551" width="18.109375" style="2" customWidth="1"/>
    <col min="12552" max="12552" width="14.33203125" style="2" customWidth="1"/>
    <col min="12553" max="12553" width="12.109375" style="2" customWidth="1"/>
    <col min="12554" max="12554" width="15.33203125" style="2" customWidth="1"/>
    <col min="12555" max="12555" width="11.6640625" style="2" customWidth="1"/>
    <col min="12556" max="12556" width="12.88671875" style="2" customWidth="1"/>
    <col min="12557" max="12557" width="13.5546875" style="2" customWidth="1"/>
    <col min="12558" max="12558" width="19.6640625" style="2" customWidth="1"/>
    <col min="12559" max="12559" width="11.6640625" style="2" customWidth="1"/>
    <col min="12560" max="12560" width="13.5546875" style="2" customWidth="1"/>
    <col min="12561" max="12561" width="9.109375" style="2" customWidth="1"/>
    <col min="12562" max="12562" width="10.109375" style="2" customWidth="1"/>
    <col min="12563" max="12563" width="13.44140625" style="2" customWidth="1"/>
    <col min="12564" max="12564" width="11.88671875" style="2" customWidth="1"/>
    <col min="12565" max="12565" width="12.33203125" style="2" customWidth="1"/>
    <col min="12566" max="12566" width="12.5546875" style="2" bestFit="1" customWidth="1"/>
    <col min="12567" max="12567" width="9.88671875" style="2" bestFit="1" customWidth="1"/>
    <col min="12568" max="12576" width="9.33203125" style="2" customWidth="1"/>
    <col min="12577" max="12582" width="9.109375" style="2" customWidth="1"/>
    <col min="12583" max="12592" width="9.33203125" style="2" customWidth="1"/>
    <col min="12593" max="12598" width="9.109375" style="2" customWidth="1"/>
    <col min="12599" max="12608" width="9.33203125" style="2" customWidth="1"/>
    <col min="12609" max="12614" width="9.109375" style="2" customWidth="1"/>
    <col min="12615" max="12624" width="9.33203125" style="2" customWidth="1"/>
    <col min="12625" max="12630" width="9.109375" style="2" customWidth="1"/>
    <col min="12631" max="12640" width="9.33203125" style="2" customWidth="1"/>
    <col min="12641" max="12646" width="9.109375" style="2" customWidth="1"/>
    <col min="12647" max="12656" width="9.33203125" style="2" customWidth="1"/>
    <col min="12657" max="12662" width="9.109375" style="2" customWidth="1"/>
    <col min="12663" max="12672" width="9.33203125" style="2" customWidth="1"/>
    <col min="12673" max="12678" width="9.109375" style="2" customWidth="1"/>
    <col min="12679" max="12688" width="9.33203125" style="2" customWidth="1"/>
    <col min="12689" max="12694" width="9.109375" style="2" customWidth="1"/>
    <col min="12695" max="12704" width="9.33203125" style="2" customWidth="1"/>
    <col min="12705" max="12710" width="9.109375" style="2" customWidth="1"/>
    <col min="12711" max="12720" width="9.33203125" style="2" customWidth="1"/>
    <col min="12721" max="12726" width="9.109375" style="2" customWidth="1"/>
    <col min="12727" max="12736" width="9.33203125" style="2" customWidth="1"/>
    <col min="12737" max="12742" width="9.109375" style="2" customWidth="1"/>
    <col min="12743" max="12752" width="9.33203125" style="2" customWidth="1"/>
    <col min="12753" max="12758" width="9.109375" style="2" customWidth="1"/>
    <col min="12759" max="12768" width="9.33203125" style="2" customWidth="1"/>
    <col min="12769" max="12774" width="9.109375" style="2" customWidth="1"/>
    <col min="12775" max="12784" width="9.33203125" style="2" customWidth="1"/>
    <col min="12785" max="12790" width="9.109375" style="2" customWidth="1"/>
    <col min="12791" max="12792" width="11.33203125" style="2" customWidth="1"/>
    <col min="12793" max="12795" width="9.33203125" style="2" customWidth="1"/>
    <col min="12796" max="12798" width="11.33203125" style="2" customWidth="1"/>
    <col min="12799" max="12800" width="9.33203125" style="2"/>
    <col min="12801" max="12801" width="11" style="2" bestFit="1" customWidth="1"/>
    <col min="12802" max="12802" width="36.5546875" style="2" customWidth="1"/>
    <col min="12803" max="12803" width="21.5546875" style="2" customWidth="1"/>
    <col min="12804" max="12806" width="15.6640625" style="2" customWidth="1"/>
    <col min="12807" max="12807" width="18.109375" style="2" customWidth="1"/>
    <col min="12808" max="12808" width="14.33203125" style="2" customWidth="1"/>
    <col min="12809" max="12809" width="12.109375" style="2" customWidth="1"/>
    <col min="12810" max="12810" width="15.33203125" style="2" customWidth="1"/>
    <col min="12811" max="12811" width="11.6640625" style="2" customWidth="1"/>
    <col min="12812" max="12812" width="12.88671875" style="2" customWidth="1"/>
    <col min="12813" max="12813" width="13.5546875" style="2" customWidth="1"/>
    <col min="12814" max="12814" width="19.6640625" style="2" customWidth="1"/>
    <col min="12815" max="12815" width="11.6640625" style="2" customWidth="1"/>
    <col min="12816" max="12816" width="13.5546875" style="2" customWidth="1"/>
    <col min="12817" max="12817" width="9.109375" style="2" customWidth="1"/>
    <col min="12818" max="12818" width="10.109375" style="2" customWidth="1"/>
    <col min="12819" max="12819" width="13.44140625" style="2" customWidth="1"/>
    <col min="12820" max="12820" width="11.88671875" style="2" customWidth="1"/>
    <col min="12821" max="12821" width="12.33203125" style="2" customWidth="1"/>
    <col min="12822" max="12822" width="12.5546875" style="2" bestFit="1" customWidth="1"/>
    <col min="12823" max="12823" width="9.88671875" style="2" bestFit="1" customWidth="1"/>
    <col min="12824" max="12832" width="9.33203125" style="2" customWidth="1"/>
    <col min="12833" max="12838" width="9.109375" style="2" customWidth="1"/>
    <col min="12839" max="12848" width="9.33203125" style="2" customWidth="1"/>
    <col min="12849" max="12854" width="9.109375" style="2" customWidth="1"/>
    <col min="12855" max="12864" width="9.33203125" style="2" customWidth="1"/>
    <col min="12865" max="12870" width="9.109375" style="2" customWidth="1"/>
    <col min="12871" max="12880" width="9.33203125" style="2" customWidth="1"/>
    <col min="12881" max="12886" width="9.109375" style="2" customWidth="1"/>
    <col min="12887" max="12896" width="9.33203125" style="2" customWidth="1"/>
    <col min="12897" max="12902" width="9.109375" style="2" customWidth="1"/>
    <col min="12903" max="12912" width="9.33203125" style="2" customWidth="1"/>
    <col min="12913" max="12918" width="9.109375" style="2" customWidth="1"/>
    <col min="12919" max="12928" width="9.33203125" style="2" customWidth="1"/>
    <col min="12929" max="12934" width="9.109375" style="2" customWidth="1"/>
    <col min="12935" max="12944" width="9.33203125" style="2" customWidth="1"/>
    <col min="12945" max="12950" width="9.109375" style="2" customWidth="1"/>
    <col min="12951" max="12960" width="9.33203125" style="2" customWidth="1"/>
    <col min="12961" max="12966" width="9.109375" style="2" customWidth="1"/>
    <col min="12967" max="12976" width="9.33203125" style="2" customWidth="1"/>
    <col min="12977" max="12982" width="9.109375" style="2" customWidth="1"/>
    <col min="12983" max="12992" width="9.33203125" style="2" customWidth="1"/>
    <col min="12993" max="12998" width="9.109375" style="2" customWidth="1"/>
    <col min="12999" max="13008" width="9.33203125" style="2" customWidth="1"/>
    <col min="13009" max="13014" width="9.109375" style="2" customWidth="1"/>
    <col min="13015" max="13024" width="9.33203125" style="2" customWidth="1"/>
    <col min="13025" max="13030" width="9.109375" style="2" customWidth="1"/>
    <col min="13031" max="13040" width="9.33203125" style="2" customWidth="1"/>
    <col min="13041" max="13046" width="9.109375" style="2" customWidth="1"/>
    <col min="13047" max="13048" width="11.33203125" style="2" customWidth="1"/>
    <col min="13049" max="13051" width="9.33203125" style="2" customWidth="1"/>
    <col min="13052" max="13054" width="11.33203125" style="2" customWidth="1"/>
    <col min="13055" max="13056" width="9.33203125" style="2"/>
    <col min="13057" max="13057" width="11" style="2" bestFit="1" customWidth="1"/>
    <col min="13058" max="13058" width="36.5546875" style="2" customWidth="1"/>
    <col min="13059" max="13059" width="21.5546875" style="2" customWidth="1"/>
    <col min="13060" max="13062" width="15.6640625" style="2" customWidth="1"/>
    <col min="13063" max="13063" width="18.109375" style="2" customWidth="1"/>
    <col min="13064" max="13064" width="14.33203125" style="2" customWidth="1"/>
    <col min="13065" max="13065" width="12.109375" style="2" customWidth="1"/>
    <col min="13066" max="13066" width="15.33203125" style="2" customWidth="1"/>
    <col min="13067" max="13067" width="11.6640625" style="2" customWidth="1"/>
    <col min="13068" max="13068" width="12.88671875" style="2" customWidth="1"/>
    <col min="13069" max="13069" width="13.5546875" style="2" customWidth="1"/>
    <col min="13070" max="13070" width="19.6640625" style="2" customWidth="1"/>
    <col min="13071" max="13071" width="11.6640625" style="2" customWidth="1"/>
    <col min="13072" max="13072" width="13.5546875" style="2" customWidth="1"/>
    <col min="13073" max="13073" width="9.109375" style="2" customWidth="1"/>
    <col min="13074" max="13074" width="10.109375" style="2" customWidth="1"/>
    <col min="13075" max="13075" width="13.44140625" style="2" customWidth="1"/>
    <col min="13076" max="13076" width="11.88671875" style="2" customWidth="1"/>
    <col min="13077" max="13077" width="12.33203125" style="2" customWidth="1"/>
    <col min="13078" max="13078" width="12.5546875" style="2" bestFit="1" customWidth="1"/>
    <col min="13079" max="13079" width="9.88671875" style="2" bestFit="1" customWidth="1"/>
    <col min="13080" max="13088" width="9.33203125" style="2" customWidth="1"/>
    <col min="13089" max="13094" width="9.109375" style="2" customWidth="1"/>
    <col min="13095" max="13104" width="9.33203125" style="2" customWidth="1"/>
    <col min="13105" max="13110" width="9.109375" style="2" customWidth="1"/>
    <col min="13111" max="13120" width="9.33203125" style="2" customWidth="1"/>
    <col min="13121" max="13126" width="9.109375" style="2" customWidth="1"/>
    <col min="13127" max="13136" width="9.33203125" style="2" customWidth="1"/>
    <col min="13137" max="13142" width="9.109375" style="2" customWidth="1"/>
    <col min="13143" max="13152" width="9.33203125" style="2" customWidth="1"/>
    <col min="13153" max="13158" width="9.109375" style="2" customWidth="1"/>
    <col min="13159" max="13168" width="9.33203125" style="2" customWidth="1"/>
    <col min="13169" max="13174" width="9.109375" style="2" customWidth="1"/>
    <col min="13175" max="13184" width="9.33203125" style="2" customWidth="1"/>
    <col min="13185" max="13190" width="9.109375" style="2" customWidth="1"/>
    <col min="13191" max="13200" width="9.33203125" style="2" customWidth="1"/>
    <col min="13201" max="13206" width="9.109375" style="2" customWidth="1"/>
    <col min="13207" max="13216" width="9.33203125" style="2" customWidth="1"/>
    <col min="13217" max="13222" width="9.109375" style="2" customWidth="1"/>
    <col min="13223" max="13232" width="9.33203125" style="2" customWidth="1"/>
    <col min="13233" max="13238" width="9.109375" style="2" customWidth="1"/>
    <col min="13239" max="13248" width="9.33203125" style="2" customWidth="1"/>
    <col min="13249" max="13254" width="9.109375" style="2" customWidth="1"/>
    <col min="13255" max="13264" width="9.33203125" style="2" customWidth="1"/>
    <col min="13265" max="13270" width="9.109375" style="2" customWidth="1"/>
    <col min="13271" max="13280" width="9.33203125" style="2" customWidth="1"/>
    <col min="13281" max="13286" width="9.109375" style="2" customWidth="1"/>
    <col min="13287" max="13296" width="9.33203125" style="2" customWidth="1"/>
    <col min="13297" max="13302" width="9.109375" style="2" customWidth="1"/>
    <col min="13303" max="13304" width="11.33203125" style="2" customWidth="1"/>
    <col min="13305" max="13307" width="9.33203125" style="2" customWidth="1"/>
    <col min="13308" max="13310" width="11.33203125" style="2" customWidth="1"/>
    <col min="13311" max="13312" width="9.109375" style="2"/>
    <col min="13313" max="13313" width="11" style="2" bestFit="1" customWidth="1"/>
    <col min="13314" max="13314" width="36.5546875" style="2" customWidth="1"/>
    <col min="13315" max="13315" width="21.5546875" style="2" customWidth="1"/>
    <col min="13316" max="13318" width="15.6640625" style="2" customWidth="1"/>
    <col min="13319" max="13319" width="18.109375" style="2" customWidth="1"/>
    <col min="13320" max="13320" width="14.33203125" style="2" customWidth="1"/>
    <col min="13321" max="13321" width="12.109375" style="2" customWidth="1"/>
    <col min="13322" max="13322" width="15.33203125" style="2" customWidth="1"/>
    <col min="13323" max="13323" width="11.6640625" style="2" customWidth="1"/>
    <col min="13324" max="13324" width="12.88671875" style="2" customWidth="1"/>
    <col min="13325" max="13325" width="13.5546875" style="2" customWidth="1"/>
    <col min="13326" max="13326" width="19.6640625" style="2" customWidth="1"/>
    <col min="13327" max="13327" width="11.6640625" style="2" customWidth="1"/>
    <col min="13328" max="13328" width="13.5546875" style="2" customWidth="1"/>
    <col min="13329" max="13329" width="9.109375" style="2" customWidth="1"/>
    <col min="13330" max="13330" width="10.109375" style="2" customWidth="1"/>
    <col min="13331" max="13331" width="13.44140625" style="2" customWidth="1"/>
    <col min="13332" max="13332" width="11.88671875" style="2" customWidth="1"/>
    <col min="13333" max="13333" width="12.33203125" style="2" customWidth="1"/>
    <col min="13334" max="13334" width="12.5546875" style="2" bestFit="1" customWidth="1"/>
    <col min="13335" max="13335" width="9.88671875" style="2" bestFit="1" customWidth="1"/>
    <col min="13336" max="13344" width="9.33203125" style="2" customWidth="1"/>
    <col min="13345" max="13350" width="9.109375" style="2" customWidth="1"/>
    <col min="13351" max="13360" width="9.33203125" style="2" customWidth="1"/>
    <col min="13361" max="13366" width="9.109375" style="2" customWidth="1"/>
    <col min="13367" max="13376" width="9.33203125" style="2" customWidth="1"/>
    <col min="13377" max="13382" width="9.109375" style="2" customWidth="1"/>
    <col min="13383" max="13392" width="9.33203125" style="2" customWidth="1"/>
    <col min="13393" max="13398" width="9.109375" style="2" customWidth="1"/>
    <col min="13399" max="13408" width="9.33203125" style="2" customWidth="1"/>
    <col min="13409" max="13414" width="9.109375" style="2" customWidth="1"/>
    <col min="13415" max="13424" width="9.33203125" style="2" customWidth="1"/>
    <col min="13425" max="13430" width="9.109375" style="2" customWidth="1"/>
    <col min="13431" max="13440" width="9.33203125" style="2" customWidth="1"/>
    <col min="13441" max="13446" width="9.109375" style="2" customWidth="1"/>
    <col min="13447" max="13456" width="9.33203125" style="2" customWidth="1"/>
    <col min="13457" max="13462" width="9.109375" style="2" customWidth="1"/>
    <col min="13463" max="13472" width="9.33203125" style="2" customWidth="1"/>
    <col min="13473" max="13478" width="9.109375" style="2" customWidth="1"/>
    <col min="13479" max="13488" width="9.33203125" style="2" customWidth="1"/>
    <col min="13489" max="13494" width="9.109375" style="2" customWidth="1"/>
    <col min="13495" max="13504" width="9.33203125" style="2" customWidth="1"/>
    <col min="13505" max="13510" width="9.109375" style="2" customWidth="1"/>
    <col min="13511" max="13520" width="9.33203125" style="2" customWidth="1"/>
    <col min="13521" max="13526" width="9.109375" style="2" customWidth="1"/>
    <col min="13527" max="13536" width="9.33203125" style="2" customWidth="1"/>
    <col min="13537" max="13542" width="9.109375" style="2" customWidth="1"/>
    <col min="13543" max="13552" width="9.33203125" style="2" customWidth="1"/>
    <col min="13553" max="13558" width="9.109375" style="2" customWidth="1"/>
    <col min="13559" max="13560" width="11.33203125" style="2" customWidth="1"/>
    <col min="13561" max="13563" width="9.33203125" style="2" customWidth="1"/>
    <col min="13564" max="13566" width="11.33203125" style="2" customWidth="1"/>
    <col min="13567" max="13568" width="9.33203125" style="2"/>
    <col min="13569" max="13569" width="11" style="2" bestFit="1" customWidth="1"/>
    <col min="13570" max="13570" width="36.5546875" style="2" customWidth="1"/>
    <col min="13571" max="13571" width="21.5546875" style="2" customWidth="1"/>
    <col min="13572" max="13574" width="15.6640625" style="2" customWidth="1"/>
    <col min="13575" max="13575" width="18.109375" style="2" customWidth="1"/>
    <col min="13576" max="13576" width="14.33203125" style="2" customWidth="1"/>
    <col min="13577" max="13577" width="12.109375" style="2" customWidth="1"/>
    <col min="13578" max="13578" width="15.33203125" style="2" customWidth="1"/>
    <col min="13579" max="13579" width="11.6640625" style="2" customWidth="1"/>
    <col min="13580" max="13580" width="12.88671875" style="2" customWidth="1"/>
    <col min="13581" max="13581" width="13.5546875" style="2" customWidth="1"/>
    <col min="13582" max="13582" width="19.6640625" style="2" customWidth="1"/>
    <col min="13583" max="13583" width="11.6640625" style="2" customWidth="1"/>
    <col min="13584" max="13584" width="13.5546875" style="2" customWidth="1"/>
    <col min="13585" max="13585" width="9.109375" style="2" customWidth="1"/>
    <col min="13586" max="13586" width="10.109375" style="2" customWidth="1"/>
    <col min="13587" max="13587" width="13.44140625" style="2" customWidth="1"/>
    <col min="13588" max="13588" width="11.88671875" style="2" customWidth="1"/>
    <col min="13589" max="13589" width="12.33203125" style="2" customWidth="1"/>
    <col min="13590" max="13590" width="12.5546875" style="2" bestFit="1" customWidth="1"/>
    <col min="13591" max="13591" width="9.88671875" style="2" bestFit="1" customWidth="1"/>
    <col min="13592" max="13600" width="9.33203125" style="2" customWidth="1"/>
    <col min="13601" max="13606" width="9.109375" style="2" customWidth="1"/>
    <col min="13607" max="13616" width="9.33203125" style="2" customWidth="1"/>
    <col min="13617" max="13622" width="9.109375" style="2" customWidth="1"/>
    <col min="13623" max="13632" width="9.33203125" style="2" customWidth="1"/>
    <col min="13633" max="13638" width="9.109375" style="2" customWidth="1"/>
    <col min="13639" max="13648" width="9.33203125" style="2" customWidth="1"/>
    <col min="13649" max="13654" width="9.109375" style="2" customWidth="1"/>
    <col min="13655" max="13664" width="9.33203125" style="2" customWidth="1"/>
    <col min="13665" max="13670" width="9.109375" style="2" customWidth="1"/>
    <col min="13671" max="13680" width="9.33203125" style="2" customWidth="1"/>
    <col min="13681" max="13686" width="9.109375" style="2" customWidth="1"/>
    <col min="13687" max="13696" width="9.33203125" style="2" customWidth="1"/>
    <col min="13697" max="13702" width="9.109375" style="2" customWidth="1"/>
    <col min="13703" max="13712" width="9.33203125" style="2" customWidth="1"/>
    <col min="13713" max="13718" width="9.109375" style="2" customWidth="1"/>
    <col min="13719" max="13728" width="9.33203125" style="2" customWidth="1"/>
    <col min="13729" max="13734" width="9.109375" style="2" customWidth="1"/>
    <col min="13735" max="13744" width="9.33203125" style="2" customWidth="1"/>
    <col min="13745" max="13750" width="9.109375" style="2" customWidth="1"/>
    <col min="13751" max="13760" width="9.33203125" style="2" customWidth="1"/>
    <col min="13761" max="13766" width="9.109375" style="2" customWidth="1"/>
    <col min="13767" max="13776" width="9.33203125" style="2" customWidth="1"/>
    <col min="13777" max="13782" width="9.109375" style="2" customWidth="1"/>
    <col min="13783" max="13792" width="9.33203125" style="2" customWidth="1"/>
    <col min="13793" max="13798" width="9.109375" style="2" customWidth="1"/>
    <col min="13799" max="13808" width="9.33203125" style="2" customWidth="1"/>
    <col min="13809" max="13814" width="9.109375" style="2" customWidth="1"/>
    <col min="13815" max="13816" width="11.33203125" style="2" customWidth="1"/>
    <col min="13817" max="13819" width="9.33203125" style="2" customWidth="1"/>
    <col min="13820" max="13822" width="11.33203125" style="2" customWidth="1"/>
    <col min="13823" max="13824" width="9.33203125" style="2"/>
    <col min="13825" max="13825" width="11" style="2" bestFit="1" customWidth="1"/>
    <col min="13826" max="13826" width="36.5546875" style="2" customWidth="1"/>
    <col min="13827" max="13827" width="21.5546875" style="2" customWidth="1"/>
    <col min="13828" max="13830" width="15.6640625" style="2" customWidth="1"/>
    <col min="13831" max="13831" width="18.109375" style="2" customWidth="1"/>
    <col min="13832" max="13832" width="14.33203125" style="2" customWidth="1"/>
    <col min="13833" max="13833" width="12.109375" style="2" customWidth="1"/>
    <col min="13834" max="13834" width="15.33203125" style="2" customWidth="1"/>
    <col min="13835" max="13835" width="11.6640625" style="2" customWidth="1"/>
    <col min="13836" max="13836" width="12.88671875" style="2" customWidth="1"/>
    <col min="13837" max="13837" width="13.5546875" style="2" customWidth="1"/>
    <col min="13838" max="13838" width="19.6640625" style="2" customWidth="1"/>
    <col min="13839" max="13839" width="11.6640625" style="2" customWidth="1"/>
    <col min="13840" max="13840" width="13.5546875" style="2" customWidth="1"/>
    <col min="13841" max="13841" width="9.109375" style="2" customWidth="1"/>
    <col min="13842" max="13842" width="10.109375" style="2" customWidth="1"/>
    <col min="13843" max="13843" width="13.44140625" style="2" customWidth="1"/>
    <col min="13844" max="13844" width="11.88671875" style="2" customWidth="1"/>
    <col min="13845" max="13845" width="12.33203125" style="2" customWidth="1"/>
    <col min="13846" max="13846" width="12.5546875" style="2" bestFit="1" customWidth="1"/>
    <col min="13847" max="13847" width="9.88671875" style="2" bestFit="1" customWidth="1"/>
    <col min="13848" max="13856" width="9.33203125" style="2" customWidth="1"/>
    <col min="13857" max="13862" width="9.109375" style="2" customWidth="1"/>
    <col min="13863" max="13872" width="9.33203125" style="2" customWidth="1"/>
    <col min="13873" max="13878" width="9.109375" style="2" customWidth="1"/>
    <col min="13879" max="13888" width="9.33203125" style="2" customWidth="1"/>
    <col min="13889" max="13894" width="9.109375" style="2" customWidth="1"/>
    <col min="13895" max="13904" width="9.33203125" style="2" customWidth="1"/>
    <col min="13905" max="13910" width="9.109375" style="2" customWidth="1"/>
    <col min="13911" max="13920" width="9.33203125" style="2" customWidth="1"/>
    <col min="13921" max="13926" width="9.109375" style="2" customWidth="1"/>
    <col min="13927" max="13936" width="9.33203125" style="2" customWidth="1"/>
    <col min="13937" max="13942" width="9.109375" style="2" customWidth="1"/>
    <col min="13943" max="13952" width="9.33203125" style="2" customWidth="1"/>
    <col min="13953" max="13958" width="9.109375" style="2" customWidth="1"/>
    <col min="13959" max="13968" width="9.33203125" style="2" customWidth="1"/>
    <col min="13969" max="13974" width="9.109375" style="2" customWidth="1"/>
    <col min="13975" max="13984" width="9.33203125" style="2" customWidth="1"/>
    <col min="13985" max="13990" width="9.109375" style="2" customWidth="1"/>
    <col min="13991" max="14000" width="9.33203125" style="2" customWidth="1"/>
    <col min="14001" max="14006" width="9.109375" style="2" customWidth="1"/>
    <col min="14007" max="14016" width="9.33203125" style="2" customWidth="1"/>
    <col min="14017" max="14022" width="9.109375" style="2" customWidth="1"/>
    <col min="14023" max="14032" width="9.33203125" style="2" customWidth="1"/>
    <col min="14033" max="14038" width="9.109375" style="2" customWidth="1"/>
    <col min="14039" max="14048" width="9.33203125" style="2" customWidth="1"/>
    <col min="14049" max="14054" width="9.109375" style="2" customWidth="1"/>
    <col min="14055" max="14064" width="9.33203125" style="2" customWidth="1"/>
    <col min="14065" max="14070" width="9.109375" style="2" customWidth="1"/>
    <col min="14071" max="14072" width="11.33203125" style="2" customWidth="1"/>
    <col min="14073" max="14075" width="9.33203125" style="2" customWidth="1"/>
    <col min="14076" max="14078" width="11.33203125" style="2" customWidth="1"/>
    <col min="14079" max="14080" width="9.33203125" style="2"/>
    <col min="14081" max="14081" width="11" style="2" bestFit="1" customWidth="1"/>
    <col min="14082" max="14082" width="36.5546875" style="2" customWidth="1"/>
    <col min="14083" max="14083" width="21.5546875" style="2" customWidth="1"/>
    <col min="14084" max="14086" width="15.6640625" style="2" customWidth="1"/>
    <col min="14087" max="14087" width="18.109375" style="2" customWidth="1"/>
    <col min="14088" max="14088" width="14.33203125" style="2" customWidth="1"/>
    <col min="14089" max="14089" width="12.109375" style="2" customWidth="1"/>
    <col min="14090" max="14090" width="15.33203125" style="2" customWidth="1"/>
    <col min="14091" max="14091" width="11.6640625" style="2" customWidth="1"/>
    <col min="14092" max="14092" width="12.88671875" style="2" customWidth="1"/>
    <col min="14093" max="14093" width="13.5546875" style="2" customWidth="1"/>
    <col min="14094" max="14094" width="19.6640625" style="2" customWidth="1"/>
    <col min="14095" max="14095" width="11.6640625" style="2" customWidth="1"/>
    <col min="14096" max="14096" width="13.5546875" style="2" customWidth="1"/>
    <col min="14097" max="14097" width="9.109375" style="2" customWidth="1"/>
    <col min="14098" max="14098" width="10.109375" style="2" customWidth="1"/>
    <col min="14099" max="14099" width="13.44140625" style="2" customWidth="1"/>
    <col min="14100" max="14100" width="11.88671875" style="2" customWidth="1"/>
    <col min="14101" max="14101" width="12.33203125" style="2" customWidth="1"/>
    <col min="14102" max="14102" width="12.5546875" style="2" bestFit="1" customWidth="1"/>
    <col min="14103" max="14103" width="9.88671875" style="2" bestFit="1" customWidth="1"/>
    <col min="14104" max="14112" width="9.33203125" style="2" customWidth="1"/>
    <col min="14113" max="14118" width="9.109375" style="2" customWidth="1"/>
    <col min="14119" max="14128" width="9.33203125" style="2" customWidth="1"/>
    <col min="14129" max="14134" width="9.109375" style="2" customWidth="1"/>
    <col min="14135" max="14144" width="9.33203125" style="2" customWidth="1"/>
    <col min="14145" max="14150" width="9.109375" style="2" customWidth="1"/>
    <col min="14151" max="14160" width="9.33203125" style="2" customWidth="1"/>
    <col min="14161" max="14166" width="9.109375" style="2" customWidth="1"/>
    <col min="14167" max="14176" width="9.33203125" style="2" customWidth="1"/>
    <col min="14177" max="14182" width="9.109375" style="2" customWidth="1"/>
    <col min="14183" max="14192" width="9.33203125" style="2" customWidth="1"/>
    <col min="14193" max="14198" width="9.109375" style="2" customWidth="1"/>
    <col min="14199" max="14208" width="9.33203125" style="2" customWidth="1"/>
    <col min="14209" max="14214" width="9.109375" style="2" customWidth="1"/>
    <col min="14215" max="14224" width="9.33203125" style="2" customWidth="1"/>
    <col min="14225" max="14230" width="9.109375" style="2" customWidth="1"/>
    <col min="14231" max="14240" width="9.33203125" style="2" customWidth="1"/>
    <col min="14241" max="14246" width="9.109375" style="2" customWidth="1"/>
    <col min="14247" max="14256" width="9.33203125" style="2" customWidth="1"/>
    <col min="14257" max="14262" width="9.109375" style="2" customWidth="1"/>
    <col min="14263" max="14272" width="9.33203125" style="2" customWidth="1"/>
    <col min="14273" max="14278" width="9.109375" style="2" customWidth="1"/>
    <col min="14279" max="14288" width="9.33203125" style="2" customWidth="1"/>
    <col min="14289" max="14294" width="9.109375" style="2" customWidth="1"/>
    <col min="14295" max="14304" width="9.33203125" style="2" customWidth="1"/>
    <col min="14305" max="14310" width="9.109375" style="2" customWidth="1"/>
    <col min="14311" max="14320" width="9.33203125" style="2" customWidth="1"/>
    <col min="14321" max="14326" width="9.109375" style="2" customWidth="1"/>
    <col min="14327" max="14328" width="11.33203125" style="2" customWidth="1"/>
    <col min="14329" max="14331" width="9.33203125" style="2" customWidth="1"/>
    <col min="14332" max="14334" width="11.33203125" style="2" customWidth="1"/>
    <col min="14335" max="14336" width="9.109375" style="2"/>
    <col min="14337" max="14337" width="11" style="2" bestFit="1" customWidth="1"/>
    <col min="14338" max="14338" width="36.5546875" style="2" customWidth="1"/>
    <col min="14339" max="14339" width="21.5546875" style="2" customWidth="1"/>
    <col min="14340" max="14342" width="15.6640625" style="2" customWidth="1"/>
    <col min="14343" max="14343" width="18.109375" style="2" customWidth="1"/>
    <col min="14344" max="14344" width="14.33203125" style="2" customWidth="1"/>
    <col min="14345" max="14345" width="12.109375" style="2" customWidth="1"/>
    <col min="14346" max="14346" width="15.33203125" style="2" customWidth="1"/>
    <col min="14347" max="14347" width="11.6640625" style="2" customWidth="1"/>
    <col min="14348" max="14348" width="12.88671875" style="2" customWidth="1"/>
    <col min="14349" max="14349" width="13.5546875" style="2" customWidth="1"/>
    <col min="14350" max="14350" width="19.6640625" style="2" customWidth="1"/>
    <col min="14351" max="14351" width="11.6640625" style="2" customWidth="1"/>
    <col min="14352" max="14352" width="13.5546875" style="2" customWidth="1"/>
    <col min="14353" max="14353" width="9.109375" style="2" customWidth="1"/>
    <col min="14354" max="14354" width="10.109375" style="2" customWidth="1"/>
    <col min="14355" max="14355" width="13.44140625" style="2" customWidth="1"/>
    <col min="14356" max="14356" width="11.88671875" style="2" customWidth="1"/>
    <col min="14357" max="14357" width="12.33203125" style="2" customWidth="1"/>
    <col min="14358" max="14358" width="12.5546875" style="2" bestFit="1" customWidth="1"/>
    <col min="14359" max="14359" width="9.88671875" style="2" bestFit="1" customWidth="1"/>
    <col min="14360" max="14368" width="9.33203125" style="2" customWidth="1"/>
    <col min="14369" max="14374" width="9.109375" style="2" customWidth="1"/>
    <col min="14375" max="14384" width="9.33203125" style="2" customWidth="1"/>
    <col min="14385" max="14390" width="9.109375" style="2" customWidth="1"/>
    <col min="14391" max="14400" width="9.33203125" style="2" customWidth="1"/>
    <col min="14401" max="14406" width="9.109375" style="2" customWidth="1"/>
    <col min="14407" max="14416" width="9.33203125" style="2" customWidth="1"/>
    <col min="14417" max="14422" width="9.109375" style="2" customWidth="1"/>
    <col min="14423" max="14432" width="9.33203125" style="2" customWidth="1"/>
    <col min="14433" max="14438" width="9.109375" style="2" customWidth="1"/>
    <col min="14439" max="14448" width="9.33203125" style="2" customWidth="1"/>
    <col min="14449" max="14454" width="9.109375" style="2" customWidth="1"/>
    <col min="14455" max="14464" width="9.33203125" style="2" customWidth="1"/>
    <col min="14465" max="14470" width="9.109375" style="2" customWidth="1"/>
    <col min="14471" max="14480" width="9.33203125" style="2" customWidth="1"/>
    <col min="14481" max="14486" width="9.109375" style="2" customWidth="1"/>
    <col min="14487" max="14496" width="9.33203125" style="2" customWidth="1"/>
    <col min="14497" max="14502" width="9.109375" style="2" customWidth="1"/>
    <col min="14503" max="14512" width="9.33203125" style="2" customWidth="1"/>
    <col min="14513" max="14518" width="9.109375" style="2" customWidth="1"/>
    <col min="14519" max="14528" width="9.33203125" style="2" customWidth="1"/>
    <col min="14529" max="14534" width="9.109375" style="2" customWidth="1"/>
    <col min="14535" max="14544" width="9.33203125" style="2" customWidth="1"/>
    <col min="14545" max="14550" width="9.109375" style="2" customWidth="1"/>
    <col min="14551" max="14560" width="9.33203125" style="2" customWidth="1"/>
    <col min="14561" max="14566" width="9.109375" style="2" customWidth="1"/>
    <col min="14567" max="14576" width="9.33203125" style="2" customWidth="1"/>
    <col min="14577" max="14582" width="9.109375" style="2" customWidth="1"/>
    <col min="14583" max="14584" width="11.33203125" style="2" customWidth="1"/>
    <col min="14585" max="14587" width="9.33203125" style="2" customWidth="1"/>
    <col min="14588" max="14590" width="11.33203125" style="2" customWidth="1"/>
    <col min="14591" max="14592" width="9.33203125" style="2"/>
    <col min="14593" max="14593" width="11" style="2" bestFit="1" customWidth="1"/>
    <col min="14594" max="14594" width="36.5546875" style="2" customWidth="1"/>
    <col min="14595" max="14595" width="21.5546875" style="2" customWidth="1"/>
    <col min="14596" max="14598" width="15.6640625" style="2" customWidth="1"/>
    <col min="14599" max="14599" width="18.109375" style="2" customWidth="1"/>
    <col min="14600" max="14600" width="14.33203125" style="2" customWidth="1"/>
    <col min="14601" max="14601" width="12.109375" style="2" customWidth="1"/>
    <col min="14602" max="14602" width="15.33203125" style="2" customWidth="1"/>
    <col min="14603" max="14603" width="11.6640625" style="2" customWidth="1"/>
    <col min="14604" max="14604" width="12.88671875" style="2" customWidth="1"/>
    <col min="14605" max="14605" width="13.5546875" style="2" customWidth="1"/>
    <col min="14606" max="14606" width="19.6640625" style="2" customWidth="1"/>
    <col min="14607" max="14607" width="11.6640625" style="2" customWidth="1"/>
    <col min="14608" max="14608" width="13.5546875" style="2" customWidth="1"/>
    <col min="14609" max="14609" width="9.109375" style="2" customWidth="1"/>
    <col min="14610" max="14610" width="10.109375" style="2" customWidth="1"/>
    <col min="14611" max="14611" width="13.44140625" style="2" customWidth="1"/>
    <col min="14612" max="14612" width="11.88671875" style="2" customWidth="1"/>
    <col min="14613" max="14613" width="12.33203125" style="2" customWidth="1"/>
    <col min="14614" max="14614" width="12.5546875" style="2" bestFit="1" customWidth="1"/>
    <col min="14615" max="14615" width="9.88671875" style="2" bestFit="1" customWidth="1"/>
    <col min="14616" max="14624" width="9.33203125" style="2" customWidth="1"/>
    <col min="14625" max="14630" width="9.109375" style="2" customWidth="1"/>
    <col min="14631" max="14640" width="9.33203125" style="2" customWidth="1"/>
    <col min="14641" max="14646" width="9.109375" style="2" customWidth="1"/>
    <col min="14647" max="14656" width="9.33203125" style="2" customWidth="1"/>
    <col min="14657" max="14662" width="9.109375" style="2" customWidth="1"/>
    <col min="14663" max="14672" width="9.33203125" style="2" customWidth="1"/>
    <col min="14673" max="14678" width="9.109375" style="2" customWidth="1"/>
    <col min="14679" max="14688" width="9.33203125" style="2" customWidth="1"/>
    <col min="14689" max="14694" width="9.109375" style="2" customWidth="1"/>
    <col min="14695" max="14704" width="9.33203125" style="2" customWidth="1"/>
    <col min="14705" max="14710" width="9.109375" style="2" customWidth="1"/>
    <col min="14711" max="14720" width="9.33203125" style="2" customWidth="1"/>
    <col min="14721" max="14726" width="9.109375" style="2" customWidth="1"/>
    <col min="14727" max="14736" width="9.33203125" style="2" customWidth="1"/>
    <col min="14737" max="14742" width="9.109375" style="2" customWidth="1"/>
    <col min="14743" max="14752" width="9.33203125" style="2" customWidth="1"/>
    <col min="14753" max="14758" width="9.109375" style="2" customWidth="1"/>
    <col min="14759" max="14768" width="9.33203125" style="2" customWidth="1"/>
    <col min="14769" max="14774" width="9.109375" style="2" customWidth="1"/>
    <col min="14775" max="14784" width="9.33203125" style="2" customWidth="1"/>
    <col min="14785" max="14790" width="9.109375" style="2" customWidth="1"/>
    <col min="14791" max="14800" width="9.33203125" style="2" customWidth="1"/>
    <col min="14801" max="14806" width="9.109375" style="2" customWidth="1"/>
    <col min="14807" max="14816" width="9.33203125" style="2" customWidth="1"/>
    <col min="14817" max="14822" width="9.109375" style="2" customWidth="1"/>
    <col min="14823" max="14832" width="9.33203125" style="2" customWidth="1"/>
    <col min="14833" max="14838" width="9.109375" style="2" customWidth="1"/>
    <col min="14839" max="14840" width="11.33203125" style="2" customWidth="1"/>
    <col min="14841" max="14843" width="9.33203125" style="2" customWidth="1"/>
    <col min="14844" max="14846" width="11.33203125" style="2" customWidth="1"/>
    <col min="14847" max="14848" width="9.33203125" style="2"/>
    <col min="14849" max="14849" width="11" style="2" bestFit="1" customWidth="1"/>
    <col min="14850" max="14850" width="36.5546875" style="2" customWidth="1"/>
    <col min="14851" max="14851" width="21.5546875" style="2" customWidth="1"/>
    <col min="14852" max="14854" width="15.6640625" style="2" customWidth="1"/>
    <col min="14855" max="14855" width="18.109375" style="2" customWidth="1"/>
    <col min="14856" max="14856" width="14.33203125" style="2" customWidth="1"/>
    <col min="14857" max="14857" width="12.109375" style="2" customWidth="1"/>
    <col min="14858" max="14858" width="15.33203125" style="2" customWidth="1"/>
    <col min="14859" max="14859" width="11.6640625" style="2" customWidth="1"/>
    <col min="14860" max="14860" width="12.88671875" style="2" customWidth="1"/>
    <col min="14861" max="14861" width="13.5546875" style="2" customWidth="1"/>
    <col min="14862" max="14862" width="19.6640625" style="2" customWidth="1"/>
    <col min="14863" max="14863" width="11.6640625" style="2" customWidth="1"/>
    <col min="14864" max="14864" width="13.5546875" style="2" customWidth="1"/>
    <col min="14865" max="14865" width="9.109375" style="2" customWidth="1"/>
    <col min="14866" max="14866" width="10.109375" style="2" customWidth="1"/>
    <col min="14867" max="14867" width="13.44140625" style="2" customWidth="1"/>
    <col min="14868" max="14868" width="11.88671875" style="2" customWidth="1"/>
    <col min="14869" max="14869" width="12.33203125" style="2" customWidth="1"/>
    <col min="14870" max="14870" width="12.5546875" style="2" bestFit="1" customWidth="1"/>
    <col min="14871" max="14871" width="9.88671875" style="2" bestFit="1" customWidth="1"/>
    <col min="14872" max="14880" width="9.33203125" style="2" customWidth="1"/>
    <col min="14881" max="14886" width="9.109375" style="2" customWidth="1"/>
    <col min="14887" max="14896" width="9.33203125" style="2" customWidth="1"/>
    <col min="14897" max="14902" width="9.109375" style="2" customWidth="1"/>
    <col min="14903" max="14912" width="9.33203125" style="2" customWidth="1"/>
    <col min="14913" max="14918" width="9.109375" style="2" customWidth="1"/>
    <col min="14919" max="14928" width="9.33203125" style="2" customWidth="1"/>
    <col min="14929" max="14934" width="9.109375" style="2" customWidth="1"/>
    <col min="14935" max="14944" width="9.33203125" style="2" customWidth="1"/>
    <col min="14945" max="14950" width="9.109375" style="2" customWidth="1"/>
    <col min="14951" max="14960" width="9.33203125" style="2" customWidth="1"/>
    <col min="14961" max="14966" width="9.109375" style="2" customWidth="1"/>
    <col min="14967" max="14976" width="9.33203125" style="2" customWidth="1"/>
    <col min="14977" max="14982" width="9.109375" style="2" customWidth="1"/>
    <col min="14983" max="14992" width="9.33203125" style="2" customWidth="1"/>
    <col min="14993" max="14998" width="9.109375" style="2" customWidth="1"/>
    <col min="14999" max="15008" width="9.33203125" style="2" customWidth="1"/>
    <col min="15009" max="15014" width="9.109375" style="2" customWidth="1"/>
    <col min="15015" max="15024" width="9.33203125" style="2" customWidth="1"/>
    <col min="15025" max="15030" width="9.109375" style="2" customWidth="1"/>
    <col min="15031" max="15040" width="9.33203125" style="2" customWidth="1"/>
    <col min="15041" max="15046" width="9.109375" style="2" customWidth="1"/>
    <col min="15047" max="15056" width="9.33203125" style="2" customWidth="1"/>
    <col min="15057" max="15062" width="9.109375" style="2" customWidth="1"/>
    <col min="15063" max="15072" width="9.33203125" style="2" customWidth="1"/>
    <col min="15073" max="15078" width="9.109375" style="2" customWidth="1"/>
    <col min="15079" max="15088" width="9.33203125" style="2" customWidth="1"/>
    <col min="15089" max="15094" width="9.109375" style="2" customWidth="1"/>
    <col min="15095" max="15096" width="11.33203125" style="2" customWidth="1"/>
    <col min="15097" max="15099" width="9.33203125" style="2" customWidth="1"/>
    <col min="15100" max="15102" width="11.33203125" style="2" customWidth="1"/>
    <col min="15103" max="15104" width="9.33203125" style="2"/>
    <col min="15105" max="15105" width="11" style="2" bestFit="1" customWidth="1"/>
    <col min="15106" max="15106" width="36.5546875" style="2" customWidth="1"/>
    <col min="15107" max="15107" width="21.5546875" style="2" customWidth="1"/>
    <col min="15108" max="15110" width="15.6640625" style="2" customWidth="1"/>
    <col min="15111" max="15111" width="18.109375" style="2" customWidth="1"/>
    <col min="15112" max="15112" width="14.33203125" style="2" customWidth="1"/>
    <col min="15113" max="15113" width="12.109375" style="2" customWidth="1"/>
    <col min="15114" max="15114" width="15.33203125" style="2" customWidth="1"/>
    <col min="15115" max="15115" width="11.6640625" style="2" customWidth="1"/>
    <col min="15116" max="15116" width="12.88671875" style="2" customWidth="1"/>
    <col min="15117" max="15117" width="13.5546875" style="2" customWidth="1"/>
    <col min="15118" max="15118" width="19.6640625" style="2" customWidth="1"/>
    <col min="15119" max="15119" width="11.6640625" style="2" customWidth="1"/>
    <col min="15120" max="15120" width="13.5546875" style="2" customWidth="1"/>
    <col min="15121" max="15121" width="9.109375" style="2" customWidth="1"/>
    <col min="15122" max="15122" width="10.109375" style="2" customWidth="1"/>
    <col min="15123" max="15123" width="13.44140625" style="2" customWidth="1"/>
    <col min="15124" max="15124" width="11.88671875" style="2" customWidth="1"/>
    <col min="15125" max="15125" width="12.33203125" style="2" customWidth="1"/>
    <col min="15126" max="15126" width="12.5546875" style="2" bestFit="1" customWidth="1"/>
    <col min="15127" max="15127" width="9.88671875" style="2" bestFit="1" customWidth="1"/>
    <col min="15128" max="15136" width="9.33203125" style="2" customWidth="1"/>
    <col min="15137" max="15142" width="9.109375" style="2" customWidth="1"/>
    <col min="15143" max="15152" width="9.33203125" style="2" customWidth="1"/>
    <col min="15153" max="15158" width="9.109375" style="2" customWidth="1"/>
    <col min="15159" max="15168" width="9.33203125" style="2" customWidth="1"/>
    <col min="15169" max="15174" width="9.109375" style="2" customWidth="1"/>
    <col min="15175" max="15184" width="9.33203125" style="2" customWidth="1"/>
    <col min="15185" max="15190" width="9.109375" style="2" customWidth="1"/>
    <col min="15191" max="15200" width="9.33203125" style="2" customWidth="1"/>
    <col min="15201" max="15206" width="9.109375" style="2" customWidth="1"/>
    <col min="15207" max="15216" width="9.33203125" style="2" customWidth="1"/>
    <col min="15217" max="15222" width="9.109375" style="2" customWidth="1"/>
    <col min="15223" max="15232" width="9.33203125" style="2" customWidth="1"/>
    <col min="15233" max="15238" width="9.109375" style="2" customWidth="1"/>
    <col min="15239" max="15248" width="9.33203125" style="2" customWidth="1"/>
    <col min="15249" max="15254" width="9.109375" style="2" customWidth="1"/>
    <col min="15255" max="15264" width="9.33203125" style="2" customWidth="1"/>
    <col min="15265" max="15270" width="9.109375" style="2" customWidth="1"/>
    <col min="15271" max="15280" width="9.33203125" style="2" customWidth="1"/>
    <col min="15281" max="15286" width="9.109375" style="2" customWidth="1"/>
    <col min="15287" max="15296" width="9.33203125" style="2" customWidth="1"/>
    <col min="15297" max="15302" width="9.109375" style="2" customWidth="1"/>
    <col min="15303" max="15312" width="9.33203125" style="2" customWidth="1"/>
    <col min="15313" max="15318" width="9.109375" style="2" customWidth="1"/>
    <col min="15319" max="15328" width="9.33203125" style="2" customWidth="1"/>
    <col min="15329" max="15334" width="9.109375" style="2" customWidth="1"/>
    <col min="15335" max="15344" width="9.33203125" style="2" customWidth="1"/>
    <col min="15345" max="15350" width="9.109375" style="2" customWidth="1"/>
    <col min="15351" max="15352" width="11.33203125" style="2" customWidth="1"/>
    <col min="15353" max="15355" width="9.33203125" style="2" customWidth="1"/>
    <col min="15356" max="15358" width="11.33203125" style="2" customWidth="1"/>
    <col min="15359" max="15360" width="9.109375" style="2"/>
    <col min="15361" max="15361" width="11" style="2" bestFit="1" customWidth="1"/>
    <col min="15362" max="15362" width="36.5546875" style="2" customWidth="1"/>
    <col min="15363" max="15363" width="21.5546875" style="2" customWidth="1"/>
    <col min="15364" max="15366" width="15.6640625" style="2" customWidth="1"/>
    <col min="15367" max="15367" width="18.109375" style="2" customWidth="1"/>
    <col min="15368" max="15368" width="14.33203125" style="2" customWidth="1"/>
    <col min="15369" max="15369" width="12.109375" style="2" customWidth="1"/>
    <col min="15370" max="15370" width="15.33203125" style="2" customWidth="1"/>
    <col min="15371" max="15371" width="11.6640625" style="2" customWidth="1"/>
    <col min="15372" max="15372" width="12.88671875" style="2" customWidth="1"/>
    <col min="15373" max="15373" width="13.5546875" style="2" customWidth="1"/>
    <col min="15374" max="15374" width="19.6640625" style="2" customWidth="1"/>
    <col min="15375" max="15375" width="11.6640625" style="2" customWidth="1"/>
    <col min="15376" max="15376" width="13.5546875" style="2" customWidth="1"/>
    <col min="15377" max="15377" width="9.109375" style="2" customWidth="1"/>
    <col min="15378" max="15378" width="10.109375" style="2" customWidth="1"/>
    <col min="15379" max="15379" width="13.44140625" style="2" customWidth="1"/>
    <col min="15380" max="15380" width="11.88671875" style="2" customWidth="1"/>
    <col min="15381" max="15381" width="12.33203125" style="2" customWidth="1"/>
    <col min="15382" max="15382" width="12.5546875" style="2" bestFit="1" customWidth="1"/>
    <col min="15383" max="15383" width="9.88671875" style="2" bestFit="1" customWidth="1"/>
    <col min="15384" max="15392" width="9.33203125" style="2" customWidth="1"/>
    <col min="15393" max="15398" width="9.109375" style="2" customWidth="1"/>
    <col min="15399" max="15408" width="9.33203125" style="2" customWidth="1"/>
    <col min="15409" max="15414" width="9.109375" style="2" customWidth="1"/>
    <col min="15415" max="15424" width="9.33203125" style="2" customWidth="1"/>
    <col min="15425" max="15430" width="9.109375" style="2" customWidth="1"/>
    <col min="15431" max="15440" width="9.33203125" style="2" customWidth="1"/>
    <col min="15441" max="15446" width="9.109375" style="2" customWidth="1"/>
    <col min="15447" max="15456" width="9.33203125" style="2" customWidth="1"/>
    <col min="15457" max="15462" width="9.109375" style="2" customWidth="1"/>
    <col min="15463" max="15472" width="9.33203125" style="2" customWidth="1"/>
    <col min="15473" max="15478" width="9.109375" style="2" customWidth="1"/>
    <col min="15479" max="15488" width="9.33203125" style="2" customWidth="1"/>
    <col min="15489" max="15494" width="9.109375" style="2" customWidth="1"/>
    <col min="15495" max="15504" width="9.33203125" style="2" customWidth="1"/>
    <col min="15505" max="15510" width="9.109375" style="2" customWidth="1"/>
    <col min="15511" max="15520" width="9.33203125" style="2" customWidth="1"/>
    <col min="15521" max="15526" width="9.109375" style="2" customWidth="1"/>
    <col min="15527" max="15536" width="9.33203125" style="2" customWidth="1"/>
    <col min="15537" max="15542" width="9.109375" style="2" customWidth="1"/>
    <col min="15543" max="15552" width="9.33203125" style="2" customWidth="1"/>
    <col min="15553" max="15558" width="9.109375" style="2" customWidth="1"/>
    <col min="15559" max="15568" width="9.33203125" style="2" customWidth="1"/>
    <col min="15569" max="15574" width="9.109375" style="2" customWidth="1"/>
    <col min="15575" max="15584" width="9.33203125" style="2" customWidth="1"/>
    <col min="15585" max="15590" width="9.109375" style="2" customWidth="1"/>
    <col min="15591" max="15600" width="9.33203125" style="2" customWidth="1"/>
    <col min="15601" max="15606" width="9.109375" style="2" customWidth="1"/>
    <col min="15607" max="15608" width="11.33203125" style="2" customWidth="1"/>
    <col min="15609" max="15611" width="9.33203125" style="2" customWidth="1"/>
    <col min="15612" max="15614" width="11.33203125" style="2" customWidth="1"/>
    <col min="15615" max="15616" width="9.33203125" style="2"/>
    <col min="15617" max="15617" width="11" style="2" bestFit="1" customWidth="1"/>
    <col min="15618" max="15618" width="36.5546875" style="2" customWidth="1"/>
    <col min="15619" max="15619" width="21.5546875" style="2" customWidth="1"/>
    <col min="15620" max="15622" width="15.6640625" style="2" customWidth="1"/>
    <col min="15623" max="15623" width="18.109375" style="2" customWidth="1"/>
    <col min="15624" max="15624" width="14.33203125" style="2" customWidth="1"/>
    <col min="15625" max="15625" width="12.109375" style="2" customWidth="1"/>
    <col min="15626" max="15626" width="15.33203125" style="2" customWidth="1"/>
    <col min="15627" max="15627" width="11.6640625" style="2" customWidth="1"/>
    <col min="15628" max="15628" width="12.88671875" style="2" customWidth="1"/>
    <col min="15629" max="15629" width="13.5546875" style="2" customWidth="1"/>
    <col min="15630" max="15630" width="19.6640625" style="2" customWidth="1"/>
    <col min="15631" max="15631" width="11.6640625" style="2" customWidth="1"/>
    <col min="15632" max="15632" width="13.5546875" style="2" customWidth="1"/>
    <col min="15633" max="15633" width="9.109375" style="2" customWidth="1"/>
    <col min="15634" max="15634" width="10.109375" style="2" customWidth="1"/>
    <col min="15635" max="15635" width="13.44140625" style="2" customWidth="1"/>
    <col min="15636" max="15636" width="11.88671875" style="2" customWidth="1"/>
    <col min="15637" max="15637" width="12.33203125" style="2" customWidth="1"/>
    <col min="15638" max="15638" width="12.5546875" style="2" bestFit="1" customWidth="1"/>
    <col min="15639" max="15639" width="9.88671875" style="2" bestFit="1" customWidth="1"/>
    <col min="15640" max="15648" width="9.33203125" style="2" customWidth="1"/>
    <col min="15649" max="15654" width="9.109375" style="2" customWidth="1"/>
    <col min="15655" max="15664" width="9.33203125" style="2" customWidth="1"/>
    <col min="15665" max="15670" width="9.109375" style="2" customWidth="1"/>
    <col min="15671" max="15680" width="9.33203125" style="2" customWidth="1"/>
    <col min="15681" max="15686" width="9.109375" style="2" customWidth="1"/>
    <col min="15687" max="15696" width="9.33203125" style="2" customWidth="1"/>
    <col min="15697" max="15702" width="9.109375" style="2" customWidth="1"/>
    <col min="15703" max="15712" width="9.33203125" style="2" customWidth="1"/>
    <col min="15713" max="15718" width="9.109375" style="2" customWidth="1"/>
    <col min="15719" max="15728" width="9.33203125" style="2" customWidth="1"/>
    <col min="15729" max="15734" width="9.109375" style="2" customWidth="1"/>
    <col min="15735" max="15744" width="9.33203125" style="2" customWidth="1"/>
    <col min="15745" max="15750" width="9.109375" style="2" customWidth="1"/>
    <col min="15751" max="15760" width="9.33203125" style="2" customWidth="1"/>
    <col min="15761" max="15766" width="9.109375" style="2" customWidth="1"/>
    <col min="15767" max="15776" width="9.33203125" style="2" customWidth="1"/>
    <col min="15777" max="15782" width="9.109375" style="2" customWidth="1"/>
    <col min="15783" max="15792" width="9.33203125" style="2" customWidth="1"/>
    <col min="15793" max="15798" width="9.109375" style="2" customWidth="1"/>
    <col min="15799" max="15808" width="9.33203125" style="2" customWidth="1"/>
    <col min="15809" max="15814" width="9.109375" style="2" customWidth="1"/>
    <col min="15815" max="15824" width="9.33203125" style="2" customWidth="1"/>
    <col min="15825" max="15830" width="9.109375" style="2" customWidth="1"/>
    <col min="15831" max="15840" width="9.33203125" style="2" customWidth="1"/>
    <col min="15841" max="15846" width="9.109375" style="2" customWidth="1"/>
    <col min="15847" max="15856" width="9.33203125" style="2" customWidth="1"/>
    <col min="15857" max="15862" width="9.109375" style="2" customWidth="1"/>
    <col min="15863" max="15864" width="11.33203125" style="2" customWidth="1"/>
    <col min="15865" max="15867" width="9.33203125" style="2" customWidth="1"/>
    <col min="15868" max="15870" width="11.33203125" style="2" customWidth="1"/>
    <col min="15871" max="15872" width="9.33203125" style="2"/>
    <col min="15873" max="15873" width="11" style="2" bestFit="1" customWidth="1"/>
    <col min="15874" max="15874" width="36.5546875" style="2" customWidth="1"/>
    <col min="15875" max="15875" width="21.5546875" style="2" customWidth="1"/>
    <col min="15876" max="15878" width="15.6640625" style="2" customWidth="1"/>
    <col min="15879" max="15879" width="18.109375" style="2" customWidth="1"/>
    <col min="15880" max="15880" width="14.33203125" style="2" customWidth="1"/>
    <col min="15881" max="15881" width="12.109375" style="2" customWidth="1"/>
    <col min="15882" max="15882" width="15.33203125" style="2" customWidth="1"/>
    <col min="15883" max="15883" width="11.6640625" style="2" customWidth="1"/>
    <col min="15884" max="15884" width="12.88671875" style="2" customWidth="1"/>
    <col min="15885" max="15885" width="13.5546875" style="2" customWidth="1"/>
    <col min="15886" max="15886" width="19.6640625" style="2" customWidth="1"/>
    <col min="15887" max="15887" width="11.6640625" style="2" customWidth="1"/>
    <col min="15888" max="15888" width="13.5546875" style="2" customWidth="1"/>
    <col min="15889" max="15889" width="9.109375" style="2" customWidth="1"/>
    <col min="15890" max="15890" width="10.109375" style="2" customWidth="1"/>
    <col min="15891" max="15891" width="13.44140625" style="2" customWidth="1"/>
    <col min="15892" max="15892" width="11.88671875" style="2" customWidth="1"/>
    <col min="15893" max="15893" width="12.33203125" style="2" customWidth="1"/>
    <col min="15894" max="15894" width="12.5546875" style="2" bestFit="1" customWidth="1"/>
    <col min="15895" max="15895" width="9.88671875" style="2" bestFit="1" customWidth="1"/>
    <col min="15896" max="15904" width="9.33203125" style="2" customWidth="1"/>
    <col min="15905" max="15910" width="9.109375" style="2" customWidth="1"/>
    <col min="15911" max="15920" width="9.33203125" style="2" customWidth="1"/>
    <col min="15921" max="15926" width="9.109375" style="2" customWidth="1"/>
    <col min="15927" max="15936" width="9.33203125" style="2" customWidth="1"/>
    <col min="15937" max="15942" width="9.109375" style="2" customWidth="1"/>
    <col min="15943" max="15952" width="9.33203125" style="2" customWidth="1"/>
    <col min="15953" max="15958" width="9.109375" style="2" customWidth="1"/>
    <col min="15959" max="15968" width="9.33203125" style="2" customWidth="1"/>
    <col min="15969" max="15974" width="9.109375" style="2" customWidth="1"/>
    <col min="15975" max="15984" width="9.33203125" style="2" customWidth="1"/>
    <col min="15985" max="15990" width="9.109375" style="2" customWidth="1"/>
    <col min="15991" max="16000" width="9.33203125" style="2" customWidth="1"/>
    <col min="16001" max="16006" width="9.109375" style="2" customWidth="1"/>
    <col min="16007" max="16016" width="9.33203125" style="2" customWidth="1"/>
    <col min="16017" max="16022" width="9.109375" style="2" customWidth="1"/>
    <col min="16023" max="16032" width="9.33203125" style="2" customWidth="1"/>
    <col min="16033" max="16038" width="9.109375" style="2" customWidth="1"/>
    <col min="16039" max="16048" width="9.33203125" style="2" customWidth="1"/>
    <col min="16049" max="16054" width="9.109375" style="2" customWidth="1"/>
    <col min="16055" max="16064" width="9.33203125" style="2" customWidth="1"/>
    <col min="16065" max="16070" width="9.109375" style="2" customWidth="1"/>
    <col min="16071" max="16080" width="9.33203125" style="2" customWidth="1"/>
    <col min="16081" max="16086" width="9.109375" style="2" customWidth="1"/>
    <col min="16087" max="16096" width="9.33203125" style="2" customWidth="1"/>
    <col min="16097" max="16102" width="9.109375" style="2" customWidth="1"/>
    <col min="16103" max="16112" width="9.33203125" style="2" customWidth="1"/>
    <col min="16113" max="16118" width="9.109375" style="2" customWidth="1"/>
    <col min="16119" max="16120" width="11.33203125" style="2" customWidth="1"/>
    <col min="16121" max="16123" width="9.33203125" style="2" customWidth="1"/>
    <col min="16124" max="16126" width="11.33203125" style="2" customWidth="1"/>
    <col min="16127" max="16128" width="9.33203125" style="2"/>
    <col min="16129" max="16129" width="11" style="2" bestFit="1" customWidth="1"/>
    <col min="16130" max="16130" width="36.5546875" style="2" customWidth="1"/>
    <col min="16131" max="16131" width="21.5546875" style="2" customWidth="1"/>
    <col min="16132" max="16134" width="15.6640625" style="2" customWidth="1"/>
    <col min="16135" max="16135" width="18.109375" style="2" customWidth="1"/>
    <col min="16136" max="16136" width="14.33203125" style="2" customWidth="1"/>
    <col min="16137" max="16137" width="12.109375" style="2" customWidth="1"/>
    <col min="16138" max="16138" width="15.33203125" style="2" customWidth="1"/>
    <col min="16139" max="16139" width="11.6640625" style="2" customWidth="1"/>
    <col min="16140" max="16140" width="12.88671875" style="2" customWidth="1"/>
    <col min="16141" max="16141" width="13.5546875" style="2" customWidth="1"/>
    <col min="16142" max="16142" width="19.6640625" style="2" customWidth="1"/>
    <col min="16143" max="16143" width="11.6640625" style="2" customWidth="1"/>
    <col min="16144" max="16144" width="13.5546875" style="2" customWidth="1"/>
    <col min="16145" max="16145" width="9.109375" style="2" customWidth="1"/>
    <col min="16146" max="16146" width="10.109375" style="2" customWidth="1"/>
    <col min="16147" max="16147" width="13.44140625" style="2" customWidth="1"/>
    <col min="16148" max="16148" width="11.88671875" style="2" customWidth="1"/>
    <col min="16149" max="16149" width="12.33203125" style="2" customWidth="1"/>
    <col min="16150" max="16150" width="12.5546875" style="2" bestFit="1" customWidth="1"/>
    <col min="16151" max="16151" width="9.88671875" style="2" bestFit="1" customWidth="1"/>
    <col min="16152" max="16160" width="9.33203125" style="2" customWidth="1"/>
    <col min="16161" max="16166" width="9.109375" style="2" customWidth="1"/>
    <col min="16167" max="16176" width="9.33203125" style="2" customWidth="1"/>
    <col min="16177" max="16182" width="9.109375" style="2" customWidth="1"/>
    <col min="16183" max="16192" width="9.33203125" style="2" customWidth="1"/>
    <col min="16193" max="16198" width="9.109375" style="2" customWidth="1"/>
    <col min="16199" max="16208" width="9.33203125" style="2" customWidth="1"/>
    <col min="16209" max="16214" width="9.109375" style="2" customWidth="1"/>
    <col min="16215" max="16224" width="9.33203125" style="2" customWidth="1"/>
    <col min="16225" max="16230" width="9.109375" style="2" customWidth="1"/>
    <col min="16231" max="16240" width="9.33203125" style="2" customWidth="1"/>
    <col min="16241" max="16246" width="9.109375" style="2" customWidth="1"/>
    <col min="16247" max="16256" width="9.33203125" style="2" customWidth="1"/>
    <col min="16257" max="16262" width="9.109375" style="2" customWidth="1"/>
    <col min="16263" max="16272" width="9.33203125" style="2" customWidth="1"/>
    <col min="16273" max="16278" width="9.109375" style="2" customWidth="1"/>
    <col min="16279" max="16288" width="9.33203125" style="2" customWidth="1"/>
    <col min="16289" max="16294" width="9.109375" style="2" customWidth="1"/>
    <col min="16295" max="16304" width="9.33203125" style="2" customWidth="1"/>
    <col min="16305" max="16310" width="9.109375" style="2" customWidth="1"/>
    <col min="16311" max="16320" width="9.33203125" style="2" customWidth="1"/>
    <col min="16321" max="16326" width="9.109375" style="2" customWidth="1"/>
    <col min="16327" max="16336" width="9.33203125" style="2" customWidth="1"/>
    <col min="16337" max="16342" width="9.109375" style="2" customWidth="1"/>
    <col min="16343" max="16352" width="9.33203125" style="2" customWidth="1"/>
    <col min="16353" max="16358" width="9.109375" style="2" customWidth="1"/>
    <col min="16359" max="16368" width="9.33203125" style="2" customWidth="1"/>
    <col min="16369" max="16374" width="9.109375" style="2" customWidth="1"/>
    <col min="16375" max="16376" width="11.33203125" style="2" customWidth="1"/>
    <col min="16377" max="16379" width="9.33203125" style="2" customWidth="1"/>
    <col min="16380" max="16382" width="11.33203125" style="2" customWidth="1"/>
    <col min="16383" max="16384" width="9.109375" style="2"/>
  </cols>
  <sheetData>
    <row r="1" spans="1:23" x14ac:dyDescent="0.3">
      <c r="A1" s="3"/>
      <c r="B1" s="4"/>
      <c r="C1" s="4"/>
      <c r="D1" s="4"/>
      <c r="E1" s="4"/>
    </row>
    <row r="2" spans="1:23" ht="29.25" customHeight="1" x14ac:dyDescent="0.3">
      <c r="A2" s="6"/>
      <c r="B2" s="7"/>
      <c r="C2" s="7"/>
      <c r="D2" s="7"/>
      <c r="E2" s="7"/>
      <c r="F2" s="8"/>
      <c r="G2" s="8"/>
      <c r="H2" s="8"/>
      <c r="I2" s="8"/>
      <c r="J2" s="8"/>
      <c r="K2" s="8"/>
      <c r="L2" s="8"/>
      <c r="M2" s="8"/>
      <c r="N2" s="399" t="s">
        <v>674</v>
      </c>
      <c r="O2" s="399"/>
      <c r="P2" s="399"/>
      <c r="Q2" s="399"/>
      <c r="R2" s="399"/>
    </row>
    <row r="3" spans="1:23" x14ac:dyDescent="0.3">
      <c r="A3" s="6"/>
      <c r="B3" s="7"/>
      <c r="C3" s="7"/>
      <c r="D3" s="7"/>
      <c r="E3" s="7"/>
      <c r="F3" s="8"/>
      <c r="G3" s="8"/>
      <c r="H3" s="8"/>
      <c r="I3" s="8"/>
      <c r="J3" s="8"/>
      <c r="K3" s="8"/>
      <c r="L3" s="8"/>
      <c r="M3" s="8"/>
      <c r="N3" s="8"/>
      <c r="O3" s="8"/>
      <c r="P3" s="8"/>
      <c r="Q3" s="8"/>
      <c r="R3" s="8"/>
    </row>
    <row r="4" spans="1:23" x14ac:dyDescent="0.3">
      <c r="A4" s="438" t="s">
        <v>234</v>
      </c>
      <c r="B4" s="438"/>
      <c r="C4" s="438"/>
      <c r="D4" s="438"/>
      <c r="E4" s="438"/>
      <c r="F4" s="438"/>
      <c r="G4" s="438"/>
      <c r="H4" s="438"/>
      <c r="I4" s="438"/>
      <c r="J4" s="438"/>
      <c r="K4" s="438"/>
      <c r="L4" s="438"/>
      <c r="M4" s="438"/>
      <c r="N4" s="438"/>
      <c r="O4" s="438"/>
      <c r="P4" s="438"/>
      <c r="Q4" s="438"/>
      <c r="R4" s="438"/>
    </row>
    <row r="5" spans="1:23" x14ac:dyDescent="0.3">
      <c r="A5" s="438" t="s">
        <v>442</v>
      </c>
      <c r="B5" s="438"/>
      <c r="C5" s="438"/>
      <c r="D5" s="438"/>
      <c r="E5" s="438"/>
      <c r="F5" s="438"/>
      <c r="G5" s="438"/>
      <c r="H5" s="438"/>
      <c r="I5" s="438"/>
      <c r="J5" s="438"/>
      <c r="K5" s="438"/>
      <c r="L5" s="438"/>
      <c r="M5" s="438"/>
      <c r="N5" s="438"/>
      <c r="O5" s="438"/>
      <c r="P5" s="438"/>
      <c r="Q5" s="438"/>
      <c r="R5" s="438"/>
    </row>
    <row r="6" spans="1:23" x14ac:dyDescent="0.3">
      <c r="A6" s="9"/>
      <c r="B6" s="8"/>
      <c r="C6" s="8"/>
      <c r="D6" s="8"/>
      <c r="E6" s="8"/>
      <c r="F6" s="8"/>
      <c r="G6" s="8"/>
      <c r="H6" s="8"/>
      <c r="I6" s="8"/>
      <c r="J6" s="8"/>
      <c r="K6" s="8"/>
      <c r="L6" s="8"/>
      <c r="M6" s="8"/>
      <c r="N6" s="8"/>
      <c r="O6" s="8"/>
      <c r="P6" s="8"/>
      <c r="Q6" s="8"/>
      <c r="R6" s="8"/>
    </row>
    <row r="7" spans="1:23" ht="15" customHeight="1" x14ac:dyDescent="0.3">
      <c r="A7" s="403" t="s">
        <v>56</v>
      </c>
      <c r="B7" s="407" t="s">
        <v>744</v>
      </c>
      <c r="C7" s="404" t="s">
        <v>178</v>
      </c>
      <c r="D7" s="404" t="s">
        <v>179</v>
      </c>
      <c r="E7" s="335" t="s">
        <v>745</v>
      </c>
      <c r="F7" s="407" t="s">
        <v>102</v>
      </c>
      <c r="G7" s="407" t="s">
        <v>103</v>
      </c>
      <c r="H7" s="407"/>
      <c r="I7" s="407" t="s">
        <v>104</v>
      </c>
      <c r="J7" s="407"/>
      <c r="K7" s="407"/>
      <c r="L7" s="407"/>
      <c r="M7" s="407"/>
      <c r="N7" s="407"/>
      <c r="O7" s="407"/>
      <c r="P7" s="407"/>
      <c r="Q7" s="407" t="s">
        <v>513</v>
      </c>
      <c r="R7" s="407"/>
    </row>
    <row r="8" spans="1:23" ht="54.75" customHeight="1" x14ac:dyDescent="0.3">
      <c r="A8" s="403"/>
      <c r="B8" s="407"/>
      <c r="C8" s="436"/>
      <c r="D8" s="405"/>
      <c r="E8" s="350"/>
      <c r="F8" s="407"/>
      <c r="G8" s="407"/>
      <c r="H8" s="407"/>
      <c r="I8" s="407" t="s">
        <v>105</v>
      </c>
      <c r="J8" s="407"/>
      <c r="K8" s="407" t="s">
        <v>106</v>
      </c>
      <c r="L8" s="407"/>
      <c r="M8" s="407" t="s">
        <v>107</v>
      </c>
      <c r="N8" s="407"/>
      <c r="O8" s="407" t="s">
        <v>108</v>
      </c>
      <c r="P8" s="407"/>
      <c r="Q8" s="407"/>
      <c r="R8" s="407"/>
    </row>
    <row r="9" spans="1:23" x14ac:dyDescent="0.3">
      <c r="A9" s="403"/>
      <c r="B9" s="407"/>
      <c r="C9" s="437"/>
      <c r="D9" s="406"/>
      <c r="E9" s="350"/>
      <c r="F9" s="407"/>
      <c r="G9" s="138" t="s">
        <v>39</v>
      </c>
      <c r="H9" s="138" t="s">
        <v>40</v>
      </c>
      <c r="I9" s="138" t="s">
        <v>39</v>
      </c>
      <c r="J9" s="138" t="s">
        <v>40</v>
      </c>
      <c r="K9" s="138" t="s">
        <v>39</v>
      </c>
      <c r="L9" s="138" t="s">
        <v>40</v>
      </c>
      <c r="M9" s="138" t="s">
        <v>39</v>
      </c>
      <c r="N9" s="138" t="s">
        <v>40</v>
      </c>
      <c r="O9" s="138" t="s">
        <v>39</v>
      </c>
      <c r="P9" s="138" t="s">
        <v>109</v>
      </c>
      <c r="Q9" s="407"/>
      <c r="R9" s="407"/>
    </row>
    <row r="10" spans="1:23" x14ac:dyDescent="0.3">
      <c r="A10" s="201">
        <v>1</v>
      </c>
      <c r="B10" s="138">
        <v>2</v>
      </c>
      <c r="C10" s="138">
        <v>3</v>
      </c>
      <c r="D10" s="138">
        <v>4</v>
      </c>
      <c r="E10" s="138">
        <v>5</v>
      </c>
      <c r="F10" s="138">
        <v>6</v>
      </c>
      <c r="G10" s="138">
        <v>7</v>
      </c>
      <c r="H10" s="138">
        <v>8</v>
      </c>
      <c r="I10" s="138">
        <v>9</v>
      </c>
      <c r="J10" s="138">
        <v>10</v>
      </c>
      <c r="K10" s="138">
        <v>11</v>
      </c>
      <c r="L10" s="138">
        <v>12</v>
      </c>
      <c r="M10" s="138">
        <v>13</v>
      </c>
      <c r="N10" s="138">
        <v>14</v>
      </c>
      <c r="O10" s="138">
        <v>15</v>
      </c>
      <c r="P10" s="138">
        <v>16</v>
      </c>
      <c r="Q10" s="407">
        <v>17</v>
      </c>
      <c r="R10" s="407"/>
    </row>
    <row r="11" spans="1:23" x14ac:dyDescent="0.3">
      <c r="A11" s="201" t="s">
        <v>110</v>
      </c>
      <c r="B11" s="524" t="s">
        <v>704</v>
      </c>
      <c r="C11" s="524"/>
      <c r="D11" s="524"/>
      <c r="E11" s="524"/>
      <c r="F11" s="524"/>
      <c r="G11" s="524"/>
      <c r="H11" s="524"/>
      <c r="I11" s="524"/>
      <c r="J11" s="524"/>
      <c r="K11" s="524"/>
      <c r="L11" s="524"/>
      <c r="M11" s="524"/>
      <c r="N11" s="524"/>
      <c r="O11" s="524"/>
      <c r="P11" s="524"/>
      <c r="Q11" s="448"/>
      <c r="R11" s="448"/>
    </row>
    <row r="12" spans="1:23" ht="15" customHeight="1" x14ac:dyDescent="0.3">
      <c r="A12" s="403"/>
      <c r="B12" s="407" t="s">
        <v>810</v>
      </c>
      <c r="C12" s="425" t="s">
        <v>783</v>
      </c>
      <c r="D12" s="425"/>
      <c r="E12" s="425"/>
      <c r="F12" s="138" t="s">
        <v>112</v>
      </c>
      <c r="G12" s="149">
        <f t="shared" ref="G12:H27" si="0">I12+K12+M12+O12</f>
        <v>38390758.299999997</v>
      </c>
      <c r="H12" s="149">
        <f t="shared" si="0"/>
        <v>12192977.299999999</v>
      </c>
      <c r="I12" s="149">
        <f t="shared" ref="I12:P12" si="1">SUM(I13:I19)</f>
        <v>7356950.2999999989</v>
      </c>
      <c r="J12" s="149">
        <f t="shared" si="1"/>
        <v>3873268.8</v>
      </c>
      <c r="K12" s="149">
        <f t="shared" si="1"/>
        <v>1944250.9</v>
      </c>
      <c r="L12" s="149">
        <f t="shared" si="1"/>
        <v>619928.69999999995</v>
      </c>
      <c r="M12" s="149">
        <f t="shared" si="1"/>
        <v>28062736.899999999</v>
      </c>
      <c r="N12" s="149">
        <f t="shared" si="1"/>
        <v>7553091.1999999993</v>
      </c>
      <c r="O12" s="149">
        <f t="shared" si="1"/>
        <v>1026820.2</v>
      </c>
      <c r="P12" s="149">
        <f t="shared" si="1"/>
        <v>146688.6</v>
      </c>
      <c r="Q12" s="407" t="s">
        <v>7</v>
      </c>
      <c r="R12" s="407"/>
      <c r="S12" s="11"/>
      <c r="T12" s="11"/>
      <c r="U12" s="12"/>
      <c r="V12" s="12"/>
      <c r="W12" s="12"/>
    </row>
    <row r="13" spans="1:23" x14ac:dyDescent="0.3">
      <c r="A13" s="403"/>
      <c r="B13" s="407"/>
      <c r="C13" s="425"/>
      <c r="D13" s="425"/>
      <c r="E13" s="425"/>
      <c r="F13" s="138" t="s">
        <v>22</v>
      </c>
      <c r="G13" s="149">
        <f t="shared" si="0"/>
        <v>5323767</v>
      </c>
      <c r="H13" s="149">
        <f t="shared" si="0"/>
        <v>4930728.2999999989</v>
      </c>
      <c r="I13" s="149">
        <f t="shared" ref="I13:J19" si="2">I54+I71</f>
        <v>1145442.3</v>
      </c>
      <c r="J13" s="149">
        <f>J54+J71</f>
        <v>760782.2</v>
      </c>
      <c r="K13" s="149">
        <f t="shared" ref="K13:L19" si="3">K54+K71</f>
        <v>262826.90000000002</v>
      </c>
      <c r="L13" s="149">
        <f t="shared" si="3"/>
        <v>261774.7</v>
      </c>
      <c r="M13" s="149">
        <f t="shared" ref="M13:N19" si="4">M54+M71</f>
        <v>3768809.2</v>
      </c>
      <c r="N13" s="149">
        <f t="shared" si="4"/>
        <v>3761482.8</v>
      </c>
      <c r="O13" s="149">
        <f t="shared" ref="O13:P19" si="5">O54+O71</f>
        <v>146688.6</v>
      </c>
      <c r="P13" s="149">
        <f t="shared" si="5"/>
        <v>146688.6</v>
      </c>
      <c r="Q13" s="407"/>
      <c r="R13" s="407"/>
      <c r="S13" s="11"/>
      <c r="T13" s="11"/>
      <c r="U13" s="12"/>
      <c r="V13" s="12"/>
      <c r="W13" s="12"/>
    </row>
    <row r="14" spans="1:23" x14ac:dyDescent="0.3">
      <c r="A14" s="403"/>
      <c r="B14" s="407"/>
      <c r="C14" s="425"/>
      <c r="D14" s="425"/>
      <c r="E14" s="425"/>
      <c r="F14" s="138" t="s">
        <v>23</v>
      </c>
      <c r="G14" s="149">
        <f t="shared" si="0"/>
        <v>5864778.2999999998</v>
      </c>
      <c r="H14" s="149">
        <f t="shared" si="0"/>
        <v>4930955.7</v>
      </c>
      <c r="I14" s="149">
        <f>I55+I72</f>
        <v>1299305</v>
      </c>
      <c r="J14" s="149">
        <f>J55+J72</f>
        <v>781193.3</v>
      </c>
      <c r="K14" s="149">
        <f t="shared" si="3"/>
        <v>358154</v>
      </c>
      <c r="L14" s="149">
        <f t="shared" si="3"/>
        <v>358154</v>
      </c>
      <c r="M14" s="149">
        <f t="shared" si="4"/>
        <v>4060630.7</v>
      </c>
      <c r="N14" s="149">
        <f t="shared" si="4"/>
        <v>3791608.4</v>
      </c>
      <c r="O14" s="149">
        <f t="shared" si="5"/>
        <v>146688.6</v>
      </c>
      <c r="P14" s="149">
        <f t="shared" si="5"/>
        <v>0</v>
      </c>
      <c r="Q14" s="407"/>
      <c r="R14" s="407"/>
      <c r="S14" s="11"/>
      <c r="T14" s="11"/>
      <c r="U14" s="12"/>
      <c r="V14" s="12"/>
      <c r="W14" s="12"/>
    </row>
    <row r="15" spans="1:23" x14ac:dyDescent="0.3">
      <c r="A15" s="403"/>
      <c r="B15" s="407"/>
      <c r="C15" s="425"/>
      <c r="D15" s="425"/>
      <c r="E15" s="425"/>
      <c r="F15" s="138" t="s">
        <v>24</v>
      </c>
      <c r="G15" s="149">
        <f t="shared" si="0"/>
        <v>5440442.5999999996</v>
      </c>
      <c r="H15" s="149">
        <f t="shared" si="0"/>
        <v>731293.3</v>
      </c>
      <c r="I15" s="149">
        <f t="shared" si="2"/>
        <v>982440.6</v>
      </c>
      <c r="J15" s="149">
        <f t="shared" si="2"/>
        <v>731293.3</v>
      </c>
      <c r="K15" s="149">
        <f t="shared" si="3"/>
        <v>264654</v>
      </c>
      <c r="L15" s="149">
        <f t="shared" si="3"/>
        <v>0</v>
      </c>
      <c r="M15" s="149">
        <f t="shared" si="4"/>
        <v>4046659.4</v>
      </c>
      <c r="N15" s="149">
        <f t="shared" si="4"/>
        <v>0</v>
      </c>
      <c r="O15" s="149">
        <f t="shared" si="5"/>
        <v>146688.6</v>
      </c>
      <c r="P15" s="149">
        <f t="shared" si="5"/>
        <v>0</v>
      </c>
      <c r="Q15" s="407"/>
      <c r="R15" s="407"/>
      <c r="S15" s="11"/>
      <c r="T15" s="11"/>
      <c r="U15" s="12"/>
      <c r="V15" s="12"/>
      <c r="W15" s="12"/>
    </row>
    <row r="16" spans="1:23" x14ac:dyDescent="0.3">
      <c r="A16" s="403"/>
      <c r="B16" s="407"/>
      <c r="C16" s="425"/>
      <c r="D16" s="425"/>
      <c r="E16" s="425"/>
      <c r="F16" s="138" t="s">
        <v>25</v>
      </c>
      <c r="G16" s="149">
        <f t="shared" si="0"/>
        <v>5440442.5999999996</v>
      </c>
      <c r="H16" s="149">
        <f t="shared" si="0"/>
        <v>800000</v>
      </c>
      <c r="I16" s="149">
        <f>I57+I74</f>
        <v>982440.6</v>
      </c>
      <c r="J16" s="149">
        <f>J57+J74</f>
        <v>800000</v>
      </c>
      <c r="K16" s="149">
        <f t="shared" si="3"/>
        <v>264654</v>
      </c>
      <c r="L16" s="149">
        <f t="shared" si="3"/>
        <v>0</v>
      </c>
      <c r="M16" s="149">
        <f t="shared" si="4"/>
        <v>4046659.4</v>
      </c>
      <c r="N16" s="149">
        <f t="shared" si="4"/>
        <v>0</v>
      </c>
      <c r="O16" s="149">
        <f t="shared" si="5"/>
        <v>146688.6</v>
      </c>
      <c r="P16" s="149">
        <f t="shared" si="5"/>
        <v>0</v>
      </c>
      <c r="Q16" s="407"/>
      <c r="R16" s="407"/>
      <c r="S16" s="11"/>
      <c r="T16" s="11"/>
      <c r="U16" s="12"/>
      <c r="V16" s="12"/>
      <c r="W16" s="12"/>
    </row>
    <row r="17" spans="1:23" ht="15" customHeight="1" x14ac:dyDescent="0.3">
      <c r="A17" s="403"/>
      <c r="B17" s="407"/>
      <c r="C17" s="425"/>
      <c r="D17" s="425"/>
      <c r="E17" s="425"/>
      <c r="F17" s="138" t="s">
        <v>26</v>
      </c>
      <c r="G17" s="149">
        <f t="shared" si="0"/>
        <v>5440442.5999999996</v>
      </c>
      <c r="H17" s="149">
        <f t="shared" si="0"/>
        <v>800000</v>
      </c>
      <c r="I17" s="149">
        <f t="shared" si="2"/>
        <v>982440.6</v>
      </c>
      <c r="J17" s="149">
        <f t="shared" si="2"/>
        <v>800000</v>
      </c>
      <c r="K17" s="149">
        <f t="shared" si="3"/>
        <v>264654</v>
      </c>
      <c r="L17" s="149">
        <f t="shared" si="3"/>
        <v>0</v>
      </c>
      <c r="M17" s="149">
        <f t="shared" si="4"/>
        <v>4046659.4</v>
      </c>
      <c r="N17" s="149">
        <f t="shared" si="4"/>
        <v>0</v>
      </c>
      <c r="O17" s="149">
        <f t="shared" si="5"/>
        <v>146688.6</v>
      </c>
      <c r="P17" s="149">
        <f t="shared" si="5"/>
        <v>0</v>
      </c>
      <c r="Q17" s="407"/>
      <c r="R17" s="407"/>
      <c r="S17" s="11"/>
      <c r="T17" s="11"/>
      <c r="U17" s="12"/>
      <c r="V17" s="12"/>
      <c r="W17" s="12"/>
    </row>
    <row r="18" spans="1:23" x14ac:dyDescent="0.3">
      <c r="A18" s="403"/>
      <c r="B18" s="407"/>
      <c r="C18" s="425"/>
      <c r="D18" s="425"/>
      <c r="E18" s="425"/>
      <c r="F18" s="138" t="s">
        <v>41</v>
      </c>
      <c r="G18" s="149">
        <f t="shared" si="0"/>
        <v>5440442.5999999996</v>
      </c>
      <c r="H18" s="149">
        <f t="shared" si="0"/>
        <v>0</v>
      </c>
      <c r="I18" s="149">
        <f t="shared" si="2"/>
        <v>982440.6</v>
      </c>
      <c r="J18" s="149">
        <f t="shared" si="2"/>
        <v>0</v>
      </c>
      <c r="K18" s="149">
        <f t="shared" si="3"/>
        <v>264654</v>
      </c>
      <c r="L18" s="149">
        <f t="shared" si="3"/>
        <v>0</v>
      </c>
      <c r="M18" s="149">
        <f t="shared" si="4"/>
        <v>4046659.4</v>
      </c>
      <c r="N18" s="149">
        <f t="shared" si="4"/>
        <v>0</v>
      </c>
      <c r="O18" s="149">
        <f t="shared" si="5"/>
        <v>146688.6</v>
      </c>
      <c r="P18" s="149">
        <f t="shared" si="5"/>
        <v>0</v>
      </c>
      <c r="Q18" s="407"/>
      <c r="R18" s="407"/>
      <c r="S18" s="11"/>
      <c r="T18" s="11"/>
      <c r="U18" s="12"/>
      <c r="V18" s="12"/>
      <c r="W18" s="12"/>
    </row>
    <row r="19" spans="1:23" ht="33.75" customHeight="1" x14ac:dyDescent="0.3">
      <c r="A19" s="403"/>
      <c r="B19" s="407"/>
      <c r="C19" s="425"/>
      <c r="D19" s="425"/>
      <c r="E19" s="425"/>
      <c r="F19" s="138" t="s">
        <v>28</v>
      </c>
      <c r="G19" s="149">
        <f t="shared" si="0"/>
        <v>5440442.5999999996</v>
      </c>
      <c r="H19" s="149">
        <f t="shared" si="0"/>
        <v>0</v>
      </c>
      <c r="I19" s="149">
        <f t="shared" si="2"/>
        <v>982440.6</v>
      </c>
      <c r="J19" s="149">
        <f t="shared" si="2"/>
        <v>0</v>
      </c>
      <c r="K19" s="149">
        <f t="shared" si="3"/>
        <v>264654</v>
      </c>
      <c r="L19" s="149">
        <f t="shared" si="3"/>
        <v>0</v>
      </c>
      <c r="M19" s="149">
        <f t="shared" si="4"/>
        <v>4046659.4</v>
      </c>
      <c r="N19" s="149">
        <f t="shared" si="4"/>
        <v>0</v>
      </c>
      <c r="O19" s="149">
        <f t="shared" si="5"/>
        <v>146688.6</v>
      </c>
      <c r="P19" s="149">
        <f t="shared" si="5"/>
        <v>0</v>
      </c>
      <c r="Q19" s="407"/>
      <c r="R19" s="407"/>
      <c r="S19" s="11"/>
      <c r="T19" s="11"/>
      <c r="U19" s="12"/>
      <c r="V19" s="12"/>
      <c r="W19" s="12"/>
    </row>
    <row r="20" spans="1:23" ht="15" customHeight="1" x14ac:dyDescent="0.3">
      <c r="A20" s="403"/>
      <c r="B20" s="407" t="s">
        <v>811</v>
      </c>
      <c r="C20" s="525" t="s">
        <v>755</v>
      </c>
      <c r="D20" s="425"/>
      <c r="E20" s="425"/>
      <c r="F20" s="138" t="s">
        <v>112</v>
      </c>
      <c r="G20" s="149">
        <f t="shared" si="0"/>
        <v>38929.5</v>
      </c>
      <c r="H20" s="149">
        <f t="shared" si="0"/>
        <v>25953</v>
      </c>
      <c r="I20" s="149">
        <f t="shared" ref="I20:P20" si="6">SUM(I21:I27)</f>
        <v>0</v>
      </c>
      <c r="J20" s="149">
        <f t="shared" si="6"/>
        <v>0</v>
      </c>
      <c r="K20" s="149">
        <f t="shared" si="6"/>
        <v>0</v>
      </c>
      <c r="L20" s="149">
        <f t="shared" si="6"/>
        <v>0</v>
      </c>
      <c r="M20" s="149">
        <f t="shared" si="6"/>
        <v>38929.5</v>
      </c>
      <c r="N20" s="149">
        <f t="shared" si="6"/>
        <v>25953</v>
      </c>
      <c r="O20" s="149">
        <f t="shared" si="6"/>
        <v>0</v>
      </c>
      <c r="P20" s="149">
        <f t="shared" si="6"/>
        <v>0</v>
      </c>
      <c r="Q20" s="407" t="s">
        <v>7</v>
      </c>
      <c r="R20" s="407"/>
      <c r="S20" s="11"/>
      <c r="T20" s="11"/>
      <c r="U20" s="12"/>
      <c r="V20" s="12"/>
      <c r="W20" s="12"/>
    </row>
    <row r="21" spans="1:23" x14ac:dyDescent="0.3">
      <c r="A21" s="403"/>
      <c r="B21" s="407"/>
      <c r="C21" s="525"/>
      <c r="D21" s="425"/>
      <c r="E21" s="425"/>
      <c r="F21" s="138" t="s">
        <v>22</v>
      </c>
      <c r="G21" s="149">
        <f t="shared" si="0"/>
        <v>12976.5</v>
      </c>
      <c r="H21" s="149">
        <f t="shared" si="0"/>
        <v>12976.5</v>
      </c>
      <c r="I21" s="149">
        <f t="shared" ref="I21:J27" si="7">I88</f>
        <v>0</v>
      </c>
      <c r="J21" s="149">
        <f t="shared" si="7"/>
        <v>0</v>
      </c>
      <c r="K21" s="149">
        <f t="shared" ref="K21:L27" si="8">K88</f>
        <v>0</v>
      </c>
      <c r="L21" s="149">
        <f t="shared" si="8"/>
        <v>0</v>
      </c>
      <c r="M21" s="149">
        <f>M88</f>
        <v>12976.5</v>
      </c>
      <c r="N21" s="149">
        <f>N88</f>
        <v>12976.5</v>
      </c>
      <c r="O21" s="149">
        <f t="shared" ref="O21:P27" si="9">O88</f>
        <v>0</v>
      </c>
      <c r="P21" s="149">
        <f t="shared" si="9"/>
        <v>0</v>
      </c>
      <c r="Q21" s="407"/>
      <c r="R21" s="407"/>
      <c r="S21" s="11"/>
      <c r="T21" s="11"/>
      <c r="U21" s="12"/>
      <c r="V21" s="12"/>
      <c r="W21" s="12"/>
    </row>
    <row r="22" spans="1:23" x14ac:dyDescent="0.3">
      <c r="A22" s="403"/>
      <c r="B22" s="407"/>
      <c r="C22" s="525"/>
      <c r="D22" s="425"/>
      <c r="E22" s="425"/>
      <c r="F22" s="138" t="s">
        <v>23</v>
      </c>
      <c r="G22" s="149">
        <f t="shared" si="0"/>
        <v>12976.5</v>
      </c>
      <c r="H22" s="149">
        <f t="shared" si="0"/>
        <v>12976.5</v>
      </c>
      <c r="I22" s="149">
        <f t="shared" si="7"/>
        <v>0</v>
      </c>
      <c r="J22" s="149">
        <f t="shared" si="7"/>
        <v>0</v>
      </c>
      <c r="K22" s="149">
        <f t="shared" si="8"/>
        <v>0</v>
      </c>
      <c r="L22" s="149">
        <f t="shared" si="8"/>
        <v>0</v>
      </c>
      <c r="M22" s="149">
        <f t="shared" ref="M22:N27" si="10">M89</f>
        <v>12976.5</v>
      </c>
      <c r="N22" s="149">
        <f t="shared" si="10"/>
        <v>12976.5</v>
      </c>
      <c r="O22" s="149">
        <f t="shared" si="9"/>
        <v>0</v>
      </c>
      <c r="P22" s="149">
        <f t="shared" si="9"/>
        <v>0</v>
      </c>
      <c r="Q22" s="407"/>
      <c r="R22" s="407"/>
      <c r="S22" s="11"/>
      <c r="T22" s="11"/>
      <c r="U22" s="12"/>
      <c r="V22" s="12"/>
      <c r="W22" s="12"/>
    </row>
    <row r="23" spans="1:23" x14ac:dyDescent="0.3">
      <c r="A23" s="403"/>
      <c r="B23" s="407"/>
      <c r="C23" s="525"/>
      <c r="D23" s="425"/>
      <c r="E23" s="425"/>
      <c r="F23" s="138" t="s">
        <v>24</v>
      </c>
      <c r="G23" s="149">
        <f t="shared" si="0"/>
        <v>12976.5</v>
      </c>
      <c r="H23" s="149">
        <f t="shared" si="0"/>
        <v>0</v>
      </c>
      <c r="I23" s="149">
        <f t="shared" si="7"/>
        <v>0</v>
      </c>
      <c r="J23" s="149">
        <f t="shared" si="7"/>
        <v>0</v>
      </c>
      <c r="K23" s="149">
        <f t="shared" si="8"/>
        <v>0</v>
      </c>
      <c r="L23" s="149">
        <f t="shared" si="8"/>
        <v>0</v>
      </c>
      <c r="M23" s="149">
        <f t="shared" si="10"/>
        <v>12976.5</v>
      </c>
      <c r="N23" s="149">
        <f t="shared" si="10"/>
        <v>0</v>
      </c>
      <c r="O23" s="149">
        <f t="shared" si="9"/>
        <v>0</v>
      </c>
      <c r="P23" s="149">
        <f t="shared" si="9"/>
        <v>0</v>
      </c>
      <c r="Q23" s="407"/>
      <c r="R23" s="407"/>
      <c r="S23" s="11"/>
      <c r="T23" s="11"/>
      <c r="U23" s="12"/>
      <c r="V23" s="12"/>
      <c r="W23" s="12"/>
    </row>
    <row r="24" spans="1:23" x14ac:dyDescent="0.3">
      <c r="A24" s="403"/>
      <c r="B24" s="407"/>
      <c r="C24" s="525"/>
      <c r="D24" s="425"/>
      <c r="E24" s="425"/>
      <c r="F24" s="138" t="s">
        <v>25</v>
      </c>
      <c r="G24" s="149">
        <f t="shared" si="0"/>
        <v>0</v>
      </c>
      <c r="H24" s="149">
        <f t="shared" si="0"/>
        <v>0</v>
      </c>
      <c r="I24" s="149">
        <f t="shared" si="7"/>
        <v>0</v>
      </c>
      <c r="J24" s="149">
        <f t="shared" si="7"/>
        <v>0</v>
      </c>
      <c r="K24" s="149">
        <f t="shared" si="8"/>
        <v>0</v>
      </c>
      <c r="L24" s="149">
        <f t="shared" si="8"/>
        <v>0</v>
      </c>
      <c r="M24" s="149">
        <f t="shared" si="10"/>
        <v>0</v>
      </c>
      <c r="N24" s="149">
        <f t="shared" si="10"/>
        <v>0</v>
      </c>
      <c r="O24" s="149">
        <f t="shared" si="9"/>
        <v>0</v>
      </c>
      <c r="P24" s="149">
        <f t="shared" si="9"/>
        <v>0</v>
      </c>
      <c r="Q24" s="407"/>
      <c r="R24" s="407"/>
      <c r="S24" s="11"/>
      <c r="T24" s="11"/>
      <c r="U24" s="12"/>
      <c r="V24" s="12"/>
      <c r="W24" s="12"/>
    </row>
    <row r="25" spans="1:23" x14ac:dyDescent="0.3">
      <c r="A25" s="403"/>
      <c r="B25" s="407"/>
      <c r="C25" s="525"/>
      <c r="D25" s="425"/>
      <c r="E25" s="425"/>
      <c r="F25" s="138" t="s">
        <v>26</v>
      </c>
      <c r="G25" s="149">
        <f t="shared" si="0"/>
        <v>0</v>
      </c>
      <c r="H25" s="149">
        <f t="shared" si="0"/>
        <v>0</v>
      </c>
      <c r="I25" s="149">
        <f t="shared" si="7"/>
        <v>0</v>
      </c>
      <c r="J25" s="149">
        <f t="shared" si="7"/>
        <v>0</v>
      </c>
      <c r="K25" s="149">
        <f t="shared" si="8"/>
        <v>0</v>
      </c>
      <c r="L25" s="149">
        <f t="shared" si="8"/>
        <v>0</v>
      </c>
      <c r="M25" s="149">
        <f t="shared" si="10"/>
        <v>0</v>
      </c>
      <c r="N25" s="149">
        <f t="shared" si="10"/>
        <v>0</v>
      </c>
      <c r="O25" s="149">
        <f t="shared" si="9"/>
        <v>0</v>
      </c>
      <c r="P25" s="149">
        <f t="shared" si="9"/>
        <v>0</v>
      </c>
      <c r="Q25" s="407"/>
      <c r="R25" s="407"/>
      <c r="S25" s="11"/>
      <c r="T25" s="11"/>
      <c r="U25" s="12"/>
      <c r="V25" s="12"/>
      <c r="W25" s="12"/>
    </row>
    <row r="26" spans="1:23" x14ac:dyDescent="0.3">
      <c r="A26" s="403"/>
      <c r="B26" s="407"/>
      <c r="C26" s="525"/>
      <c r="D26" s="425"/>
      <c r="E26" s="425"/>
      <c r="F26" s="138" t="s">
        <v>41</v>
      </c>
      <c r="G26" s="149">
        <f t="shared" si="0"/>
        <v>0</v>
      </c>
      <c r="H26" s="149">
        <f t="shared" si="0"/>
        <v>0</v>
      </c>
      <c r="I26" s="149">
        <f t="shared" si="7"/>
        <v>0</v>
      </c>
      <c r="J26" s="149">
        <f t="shared" si="7"/>
        <v>0</v>
      </c>
      <c r="K26" s="149">
        <f t="shared" si="8"/>
        <v>0</v>
      </c>
      <c r="L26" s="149">
        <f t="shared" si="8"/>
        <v>0</v>
      </c>
      <c r="M26" s="149">
        <f t="shared" si="10"/>
        <v>0</v>
      </c>
      <c r="N26" s="149">
        <f t="shared" si="10"/>
        <v>0</v>
      </c>
      <c r="O26" s="149">
        <f t="shared" si="9"/>
        <v>0</v>
      </c>
      <c r="P26" s="149">
        <f t="shared" si="9"/>
        <v>0</v>
      </c>
      <c r="Q26" s="407"/>
      <c r="R26" s="407"/>
      <c r="S26" s="11"/>
      <c r="T26" s="11"/>
      <c r="U26" s="12"/>
      <c r="V26" s="12"/>
      <c r="W26" s="12"/>
    </row>
    <row r="27" spans="1:23" x14ac:dyDescent="0.3">
      <c r="A27" s="403"/>
      <c r="B27" s="407"/>
      <c r="C27" s="525"/>
      <c r="D27" s="425"/>
      <c r="E27" s="425"/>
      <c r="F27" s="138" t="s">
        <v>28</v>
      </c>
      <c r="G27" s="149">
        <f t="shared" si="0"/>
        <v>0</v>
      </c>
      <c r="H27" s="149">
        <f t="shared" si="0"/>
        <v>0</v>
      </c>
      <c r="I27" s="149">
        <f t="shared" si="7"/>
        <v>0</v>
      </c>
      <c r="J27" s="149">
        <f t="shared" si="7"/>
        <v>0</v>
      </c>
      <c r="K27" s="149">
        <f t="shared" si="8"/>
        <v>0</v>
      </c>
      <c r="L27" s="149">
        <f t="shared" si="8"/>
        <v>0</v>
      </c>
      <c r="M27" s="149">
        <f t="shared" si="10"/>
        <v>0</v>
      </c>
      <c r="N27" s="149">
        <f t="shared" si="10"/>
        <v>0</v>
      </c>
      <c r="O27" s="149">
        <f t="shared" si="9"/>
        <v>0</v>
      </c>
      <c r="P27" s="149">
        <f t="shared" si="9"/>
        <v>0</v>
      </c>
      <c r="Q27" s="407"/>
      <c r="R27" s="407"/>
      <c r="S27" s="11"/>
      <c r="T27" s="11"/>
      <c r="U27" s="12"/>
      <c r="V27" s="12"/>
      <c r="W27" s="12"/>
    </row>
    <row r="28" spans="1:23" ht="15" customHeight="1" x14ac:dyDescent="0.3">
      <c r="A28" s="403"/>
      <c r="B28" s="407" t="s">
        <v>812</v>
      </c>
      <c r="C28" s="425" t="s">
        <v>754</v>
      </c>
      <c r="D28" s="425"/>
      <c r="E28" s="425"/>
      <c r="F28" s="138" t="s">
        <v>112</v>
      </c>
      <c r="G28" s="149">
        <f t="shared" ref="G28" si="11">I28+K28+M28+O28</f>
        <v>441066.6</v>
      </c>
      <c r="H28" s="149">
        <f>J28+L28+N28+P28</f>
        <v>21120.3</v>
      </c>
      <c r="I28" s="149">
        <f t="shared" ref="I28:P28" si="12">SUM(I29:I35)</f>
        <v>75000</v>
      </c>
      <c r="J28" s="149">
        <f t="shared" si="12"/>
        <v>0</v>
      </c>
      <c r="K28" s="149">
        <f t="shared" si="12"/>
        <v>0</v>
      </c>
      <c r="L28" s="149">
        <f t="shared" si="12"/>
        <v>0</v>
      </c>
      <c r="M28" s="149">
        <f t="shared" si="12"/>
        <v>366066.6</v>
      </c>
      <c r="N28" s="149">
        <f t="shared" si="12"/>
        <v>21120.3</v>
      </c>
      <c r="O28" s="149">
        <f t="shared" si="12"/>
        <v>0</v>
      </c>
      <c r="P28" s="149">
        <f t="shared" si="12"/>
        <v>0</v>
      </c>
      <c r="Q28" s="407" t="s">
        <v>7</v>
      </c>
      <c r="R28" s="407"/>
      <c r="S28" s="11"/>
      <c r="T28" s="11"/>
      <c r="U28" s="12"/>
      <c r="V28" s="12"/>
      <c r="W28" s="12"/>
    </row>
    <row r="29" spans="1:23" x14ac:dyDescent="0.3">
      <c r="A29" s="403"/>
      <c r="B29" s="407"/>
      <c r="C29" s="425"/>
      <c r="D29" s="425"/>
      <c r="E29" s="425"/>
      <c r="F29" s="138" t="s">
        <v>22</v>
      </c>
      <c r="G29" s="149">
        <f>I29+K29+M29+O29</f>
        <v>141066.6</v>
      </c>
      <c r="H29" s="149">
        <f>J29+L29+N29+P29</f>
        <v>21120.3</v>
      </c>
      <c r="I29" s="149">
        <f t="shared" ref="I29:J35" si="13">I105+I122</f>
        <v>0</v>
      </c>
      <c r="J29" s="149">
        <f t="shared" si="13"/>
        <v>0</v>
      </c>
      <c r="K29" s="149">
        <f t="shared" ref="K29:L35" si="14">K105+K122</f>
        <v>0</v>
      </c>
      <c r="L29" s="149">
        <f t="shared" si="14"/>
        <v>0</v>
      </c>
      <c r="M29" s="149">
        <f t="shared" ref="M29:N35" si="15">M105+M122</f>
        <v>141066.6</v>
      </c>
      <c r="N29" s="149">
        <f t="shared" si="15"/>
        <v>21120.3</v>
      </c>
      <c r="O29" s="149">
        <f t="shared" ref="O29:P35" si="16">O105+O122</f>
        <v>0</v>
      </c>
      <c r="P29" s="149">
        <f t="shared" si="16"/>
        <v>0</v>
      </c>
      <c r="Q29" s="407"/>
      <c r="R29" s="407"/>
      <c r="S29" s="11"/>
      <c r="T29" s="11"/>
      <c r="U29" s="12"/>
      <c r="V29" s="12"/>
      <c r="W29" s="12"/>
    </row>
    <row r="30" spans="1:23" x14ac:dyDescent="0.3">
      <c r="A30" s="403"/>
      <c r="B30" s="407"/>
      <c r="C30" s="425"/>
      <c r="D30" s="425"/>
      <c r="E30" s="425"/>
      <c r="F30" s="138" t="s">
        <v>23</v>
      </c>
      <c r="G30" s="149">
        <f t="shared" ref="G30:H43" si="17">I30+K30+M30+O30</f>
        <v>150000</v>
      </c>
      <c r="H30" s="149">
        <f t="shared" si="17"/>
        <v>0</v>
      </c>
      <c r="I30" s="149">
        <f t="shared" si="13"/>
        <v>75000</v>
      </c>
      <c r="J30" s="149">
        <f t="shared" si="13"/>
        <v>0</v>
      </c>
      <c r="K30" s="149">
        <f t="shared" si="14"/>
        <v>0</v>
      </c>
      <c r="L30" s="149">
        <f t="shared" si="14"/>
        <v>0</v>
      </c>
      <c r="M30" s="149">
        <f t="shared" si="15"/>
        <v>75000</v>
      </c>
      <c r="N30" s="149">
        <f t="shared" si="15"/>
        <v>0</v>
      </c>
      <c r="O30" s="149">
        <f t="shared" si="16"/>
        <v>0</v>
      </c>
      <c r="P30" s="149">
        <f t="shared" si="16"/>
        <v>0</v>
      </c>
      <c r="Q30" s="407"/>
      <c r="R30" s="407"/>
      <c r="S30" s="11"/>
      <c r="T30" s="11"/>
      <c r="U30" s="12"/>
      <c r="V30" s="12"/>
      <c r="W30" s="12"/>
    </row>
    <row r="31" spans="1:23" x14ac:dyDescent="0.3">
      <c r="A31" s="403"/>
      <c r="B31" s="407"/>
      <c r="C31" s="425"/>
      <c r="D31" s="425"/>
      <c r="E31" s="425"/>
      <c r="F31" s="138" t="s">
        <v>24</v>
      </c>
      <c r="G31" s="149">
        <f t="shared" si="17"/>
        <v>75000</v>
      </c>
      <c r="H31" s="149">
        <f t="shared" si="17"/>
        <v>0</v>
      </c>
      <c r="I31" s="149">
        <f t="shared" si="13"/>
        <v>0</v>
      </c>
      <c r="J31" s="149">
        <f t="shared" si="13"/>
        <v>0</v>
      </c>
      <c r="K31" s="149">
        <f t="shared" si="14"/>
        <v>0</v>
      </c>
      <c r="L31" s="149">
        <f t="shared" si="14"/>
        <v>0</v>
      </c>
      <c r="M31" s="149">
        <f t="shared" si="15"/>
        <v>75000</v>
      </c>
      <c r="N31" s="149">
        <f t="shared" si="15"/>
        <v>0</v>
      </c>
      <c r="O31" s="149">
        <f t="shared" si="16"/>
        <v>0</v>
      </c>
      <c r="P31" s="149">
        <f t="shared" si="16"/>
        <v>0</v>
      </c>
      <c r="Q31" s="407"/>
      <c r="R31" s="407"/>
      <c r="S31" s="11"/>
      <c r="T31" s="11"/>
      <c r="U31" s="12"/>
      <c r="V31" s="12"/>
      <c r="W31" s="12"/>
    </row>
    <row r="32" spans="1:23" x14ac:dyDescent="0.3">
      <c r="A32" s="403"/>
      <c r="B32" s="407"/>
      <c r="C32" s="425"/>
      <c r="D32" s="425"/>
      <c r="E32" s="425"/>
      <c r="F32" s="138" t="s">
        <v>25</v>
      </c>
      <c r="G32" s="149">
        <f t="shared" si="17"/>
        <v>75000</v>
      </c>
      <c r="H32" s="149">
        <f t="shared" si="17"/>
        <v>0</v>
      </c>
      <c r="I32" s="149">
        <f t="shared" si="13"/>
        <v>0</v>
      </c>
      <c r="J32" s="149">
        <f t="shared" si="13"/>
        <v>0</v>
      </c>
      <c r="K32" s="149">
        <f t="shared" si="14"/>
        <v>0</v>
      </c>
      <c r="L32" s="149">
        <f t="shared" si="14"/>
        <v>0</v>
      </c>
      <c r="M32" s="149">
        <f t="shared" si="15"/>
        <v>75000</v>
      </c>
      <c r="N32" s="149">
        <f t="shared" si="15"/>
        <v>0</v>
      </c>
      <c r="O32" s="149">
        <f t="shared" si="16"/>
        <v>0</v>
      </c>
      <c r="P32" s="149">
        <f t="shared" si="16"/>
        <v>0</v>
      </c>
      <c r="Q32" s="407"/>
      <c r="R32" s="407"/>
      <c r="S32" s="11"/>
      <c r="T32" s="11"/>
      <c r="U32" s="12"/>
      <c r="V32" s="12"/>
      <c r="W32" s="12"/>
    </row>
    <row r="33" spans="1:23" x14ac:dyDescent="0.3">
      <c r="A33" s="403"/>
      <c r="B33" s="407"/>
      <c r="C33" s="425"/>
      <c r="D33" s="425"/>
      <c r="E33" s="425"/>
      <c r="F33" s="138" t="s">
        <v>26</v>
      </c>
      <c r="G33" s="149">
        <f t="shared" si="17"/>
        <v>0</v>
      </c>
      <c r="H33" s="149">
        <f t="shared" si="17"/>
        <v>0</v>
      </c>
      <c r="I33" s="149">
        <f t="shared" si="13"/>
        <v>0</v>
      </c>
      <c r="J33" s="149">
        <f t="shared" si="13"/>
        <v>0</v>
      </c>
      <c r="K33" s="149">
        <f t="shared" si="14"/>
        <v>0</v>
      </c>
      <c r="L33" s="149">
        <f t="shared" si="14"/>
        <v>0</v>
      </c>
      <c r="M33" s="149">
        <f t="shared" si="15"/>
        <v>0</v>
      </c>
      <c r="N33" s="149">
        <f t="shared" si="15"/>
        <v>0</v>
      </c>
      <c r="O33" s="149">
        <f t="shared" si="16"/>
        <v>0</v>
      </c>
      <c r="P33" s="149">
        <f t="shared" si="16"/>
        <v>0</v>
      </c>
      <c r="Q33" s="407"/>
      <c r="R33" s="407"/>
      <c r="S33" s="11"/>
      <c r="T33" s="11"/>
      <c r="U33" s="12"/>
      <c r="V33" s="12"/>
      <c r="W33" s="12"/>
    </row>
    <row r="34" spans="1:23" x14ac:dyDescent="0.3">
      <c r="A34" s="403"/>
      <c r="B34" s="407"/>
      <c r="C34" s="425"/>
      <c r="D34" s="425"/>
      <c r="E34" s="425"/>
      <c r="F34" s="138" t="s">
        <v>41</v>
      </c>
      <c r="G34" s="149">
        <f t="shared" si="17"/>
        <v>0</v>
      </c>
      <c r="H34" s="149">
        <f t="shared" si="17"/>
        <v>0</v>
      </c>
      <c r="I34" s="149">
        <f t="shared" si="13"/>
        <v>0</v>
      </c>
      <c r="J34" s="149">
        <f t="shared" si="13"/>
        <v>0</v>
      </c>
      <c r="K34" s="149">
        <f t="shared" si="14"/>
        <v>0</v>
      </c>
      <c r="L34" s="149">
        <f t="shared" si="14"/>
        <v>0</v>
      </c>
      <c r="M34" s="149">
        <f t="shared" si="15"/>
        <v>0</v>
      </c>
      <c r="N34" s="149">
        <f t="shared" si="15"/>
        <v>0</v>
      </c>
      <c r="O34" s="149">
        <f t="shared" si="16"/>
        <v>0</v>
      </c>
      <c r="P34" s="149">
        <f t="shared" si="16"/>
        <v>0</v>
      </c>
      <c r="Q34" s="407"/>
      <c r="R34" s="407"/>
      <c r="S34" s="11"/>
      <c r="T34" s="11"/>
      <c r="U34" s="12"/>
      <c r="V34" s="12"/>
      <c r="W34" s="12"/>
    </row>
    <row r="35" spans="1:23" x14ac:dyDescent="0.3">
      <c r="A35" s="403"/>
      <c r="B35" s="407"/>
      <c r="C35" s="425"/>
      <c r="D35" s="425"/>
      <c r="E35" s="425"/>
      <c r="F35" s="138" t="s">
        <v>28</v>
      </c>
      <c r="G35" s="149">
        <f t="shared" si="17"/>
        <v>0</v>
      </c>
      <c r="H35" s="149">
        <f t="shared" si="17"/>
        <v>0</v>
      </c>
      <c r="I35" s="149">
        <f t="shared" si="13"/>
        <v>0</v>
      </c>
      <c r="J35" s="149">
        <f t="shared" si="13"/>
        <v>0</v>
      </c>
      <c r="K35" s="149">
        <f t="shared" si="14"/>
        <v>0</v>
      </c>
      <c r="L35" s="149">
        <f t="shared" si="14"/>
        <v>0</v>
      </c>
      <c r="M35" s="149">
        <f t="shared" si="15"/>
        <v>0</v>
      </c>
      <c r="N35" s="149">
        <f t="shared" si="15"/>
        <v>0</v>
      </c>
      <c r="O35" s="149">
        <f t="shared" si="16"/>
        <v>0</v>
      </c>
      <c r="P35" s="149">
        <f t="shared" si="16"/>
        <v>0</v>
      </c>
      <c r="Q35" s="407"/>
      <c r="R35" s="407"/>
      <c r="S35" s="11"/>
      <c r="T35" s="11"/>
      <c r="U35" s="12"/>
      <c r="V35" s="12"/>
      <c r="W35" s="12"/>
    </row>
    <row r="36" spans="1:23" x14ac:dyDescent="0.3">
      <c r="A36" s="403"/>
      <c r="B36" s="407" t="s">
        <v>813</v>
      </c>
      <c r="C36" s="407" t="s">
        <v>753</v>
      </c>
      <c r="D36" s="425"/>
      <c r="E36" s="425"/>
      <c r="F36" s="138" t="s">
        <v>112</v>
      </c>
      <c r="G36" s="149">
        <f t="shared" si="17"/>
        <v>62140</v>
      </c>
      <c r="H36" s="149">
        <f t="shared" si="17"/>
        <v>62140</v>
      </c>
      <c r="I36" s="149">
        <f t="shared" ref="I36" si="18">SUM(I37:I43)</f>
        <v>0</v>
      </c>
      <c r="J36" s="149">
        <f t="shared" ref="J36:P36" si="19">SUM(J37:J43)</f>
        <v>0</v>
      </c>
      <c r="K36" s="149">
        <f t="shared" si="19"/>
        <v>0</v>
      </c>
      <c r="L36" s="149">
        <f t="shared" si="19"/>
        <v>0</v>
      </c>
      <c r="M36" s="149">
        <f t="shared" si="19"/>
        <v>62140</v>
      </c>
      <c r="N36" s="149">
        <f t="shared" si="19"/>
        <v>62140</v>
      </c>
      <c r="O36" s="149">
        <f t="shared" si="19"/>
        <v>0</v>
      </c>
      <c r="P36" s="149">
        <f t="shared" si="19"/>
        <v>0</v>
      </c>
      <c r="Q36" s="407" t="s">
        <v>7</v>
      </c>
      <c r="R36" s="407"/>
      <c r="S36" s="11"/>
      <c r="T36" s="11"/>
      <c r="U36" s="12"/>
      <c r="V36" s="12"/>
      <c r="W36" s="12"/>
    </row>
    <row r="37" spans="1:23" x14ac:dyDescent="0.3">
      <c r="A37" s="403"/>
      <c r="B37" s="407"/>
      <c r="C37" s="407"/>
      <c r="D37" s="425"/>
      <c r="E37" s="425"/>
      <c r="F37" s="138" t="s">
        <v>22</v>
      </c>
      <c r="G37" s="149">
        <f t="shared" si="17"/>
        <v>31070</v>
      </c>
      <c r="H37" s="149">
        <f t="shared" si="17"/>
        <v>31070</v>
      </c>
      <c r="I37" s="149">
        <f t="shared" ref="I37:P43" si="20">I139</f>
        <v>0</v>
      </c>
      <c r="J37" s="149">
        <f t="shared" si="20"/>
        <v>0</v>
      </c>
      <c r="K37" s="149">
        <f t="shared" si="20"/>
        <v>0</v>
      </c>
      <c r="L37" s="149">
        <f t="shared" si="20"/>
        <v>0</v>
      </c>
      <c r="M37" s="149">
        <f t="shared" si="20"/>
        <v>31070</v>
      </c>
      <c r="N37" s="149">
        <f t="shared" si="20"/>
        <v>31070</v>
      </c>
      <c r="O37" s="149">
        <f t="shared" si="20"/>
        <v>0</v>
      </c>
      <c r="P37" s="149">
        <f t="shared" si="20"/>
        <v>0</v>
      </c>
      <c r="Q37" s="407"/>
      <c r="R37" s="407"/>
      <c r="S37" s="11"/>
      <c r="T37" s="11"/>
      <c r="U37" s="12"/>
      <c r="V37" s="12"/>
      <c r="W37" s="12"/>
    </row>
    <row r="38" spans="1:23" x14ac:dyDescent="0.3">
      <c r="A38" s="403"/>
      <c r="B38" s="407"/>
      <c r="C38" s="407"/>
      <c r="D38" s="425"/>
      <c r="E38" s="425"/>
      <c r="F38" s="138" t="s">
        <v>23</v>
      </c>
      <c r="G38" s="149">
        <f>I38+K38+M38+O38</f>
        <v>31070</v>
      </c>
      <c r="H38" s="149">
        <f t="shared" si="17"/>
        <v>31070</v>
      </c>
      <c r="I38" s="149">
        <f t="shared" si="20"/>
        <v>0</v>
      </c>
      <c r="J38" s="149">
        <f t="shared" si="20"/>
        <v>0</v>
      </c>
      <c r="K38" s="149">
        <f t="shared" si="20"/>
        <v>0</v>
      </c>
      <c r="L38" s="149">
        <f t="shared" si="20"/>
        <v>0</v>
      </c>
      <c r="M38" s="149">
        <f t="shared" si="20"/>
        <v>31070</v>
      </c>
      <c r="N38" s="149">
        <f t="shared" si="20"/>
        <v>31070</v>
      </c>
      <c r="O38" s="149">
        <f t="shared" si="20"/>
        <v>0</v>
      </c>
      <c r="P38" s="149">
        <f t="shared" si="20"/>
        <v>0</v>
      </c>
      <c r="Q38" s="407"/>
      <c r="R38" s="407"/>
      <c r="S38" s="11"/>
      <c r="T38" s="11"/>
      <c r="U38" s="12"/>
      <c r="V38" s="12"/>
      <c r="W38" s="12"/>
    </row>
    <row r="39" spans="1:23" x14ac:dyDescent="0.3">
      <c r="A39" s="403"/>
      <c r="B39" s="407"/>
      <c r="C39" s="407"/>
      <c r="D39" s="425"/>
      <c r="E39" s="425"/>
      <c r="F39" s="138" t="s">
        <v>24</v>
      </c>
      <c r="G39" s="149">
        <f t="shared" si="17"/>
        <v>0</v>
      </c>
      <c r="H39" s="149">
        <f t="shared" si="17"/>
        <v>0</v>
      </c>
      <c r="I39" s="149">
        <f t="shared" si="20"/>
        <v>0</v>
      </c>
      <c r="J39" s="149">
        <f t="shared" si="20"/>
        <v>0</v>
      </c>
      <c r="K39" s="149">
        <f t="shared" si="20"/>
        <v>0</v>
      </c>
      <c r="L39" s="149">
        <f t="shared" si="20"/>
        <v>0</v>
      </c>
      <c r="M39" s="149">
        <f t="shared" si="20"/>
        <v>0</v>
      </c>
      <c r="N39" s="149">
        <f t="shared" si="20"/>
        <v>0</v>
      </c>
      <c r="O39" s="149">
        <f t="shared" si="20"/>
        <v>0</v>
      </c>
      <c r="P39" s="149">
        <f t="shared" si="20"/>
        <v>0</v>
      </c>
      <c r="Q39" s="407"/>
      <c r="R39" s="407"/>
      <c r="S39" s="11"/>
      <c r="T39" s="11"/>
      <c r="U39" s="12"/>
      <c r="V39" s="12"/>
      <c r="W39" s="12"/>
    </row>
    <row r="40" spans="1:23" x14ac:dyDescent="0.3">
      <c r="A40" s="403"/>
      <c r="B40" s="407"/>
      <c r="C40" s="407"/>
      <c r="D40" s="425"/>
      <c r="E40" s="425"/>
      <c r="F40" s="138" t="s">
        <v>25</v>
      </c>
      <c r="G40" s="149">
        <f t="shared" si="17"/>
        <v>0</v>
      </c>
      <c r="H40" s="149">
        <f t="shared" si="17"/>
        <v>0</v>
      </c>
      <c r="I40" s="149">
        <f t="shared" si="20"/>
        <v>0</v>
      </c>
      <c r="J40" s="149">
        <f t="shared" si="20"/>
        <v>0</v>
      </c>
      <c r="K40" s="149">
        <f t="shared" si="20"/>
        <v>0</v>
      </c>
      <c r="L40" s="149">
        <f t="shared" si="20"/>
        <v>0</v>
      </c>
      <c r="M40" s="149">
        <f t="shared" si="20"/>
        <v>0</v>
      </c>
      <c r="N40" s="149">
        <f t="shared" si="20"/>
        <v>0</v>
      </c>
      <c r="O40" s="149">
        <f t="shared" si="20"/>
        <v>0</v>
      </c>
      <c r="P40" s="149">
        <f t="shared" si="20"/>
        <v>0</v>
      </c>
      <c r="Q40" s="407"/>
      <c r="R40" s="407"/>
      <c r="S40" s="11"/>
      <c r="T40" s="11"/>
      <c r="U40" s="12"/>
      <c r="V40" s="12"/>
      <c r="W40" s="12"/>
    </row>
    <row r="41" spans="1:23" x14ac:dyDescent="0.3">
      <c r="A41" s="403"/>
      <c r="B41" s="407"/>
      <c r="C41" s="407"/>
      <c r="D41" s="425"/>
      <c r="E41" s="425"/>
      <c r="F41" s="138" t="s">
        <v>26</v>
      </c>
      <c r="G41" s="149">
        <f t="shared" si="17"/>
        <v>0</v>
      </c>
      <c r="H41" s="149">
        <f t="shared" si="17"/>
        <v>0</v>
      </c>
      <c r="I41" s="149">
        <f t="shared" si="20"/>
        <v>0</v>
      </c>
      <c r="J41" s="149">
        <f t="shared" si="20"/>
        <v>0</v>
      </c>
      <c r="K41" s="149">
        <f t="shared" si="20"/>
        <v>0</v>
      </c>
      <c r="L41" s="149">
        <f t="shared" si="20"/>
        <v>0</v>
      </c>
      <c r="M41" s="149">
        <f t="shared" si="20"/>
        <v>0</v>
      </c>
      <c r="N41" s="149">
        <f t="shared" si="20"/>
        <v>0</v>
      </c>
      <c r="O41" s="149">
        <f t="shared" si="20"/>
        <v>0</v>
      </c>
      <c r="P41" s="149">
        <f t="shared" si="20"/>
        <v>0</v>
      </c>
      <c r="Q41" s="407"/>
      <c r="R41" s="407"/>
      <c r="S41" s="11"/>
      <c r="T41" s="11"/>
      <c r="U41" s="12"/>
      <c r="V41" s="12"/>
      <c r="W41" s="12"/>
    </row>
    <row r="42" spans="1:23" x14ac:dyDescent="0.3">
      <c r="A42" s="403"/>
      <c r="B42" s="407"/>
      <c r="C42" s="407"/>
      <c r="D42" s="425"/>
      <c r="E42" s="425"/>
      <c r="F42" s="138" t="s">
        <v>41</v>
      </c>
      <c r="G42" s="149">
        <f t="shared" si="17"/>
        <v>0</v>
      </c>
      <c r="H42" s="149">
        <f t="shared" si="17"/>
        <v>0</v>
      </c>
      <c r="I42" s="149">
        <f t="shared" si="20"/>
        <v>0</v>
      </c>
      <c r="J42" s="149">
        <f t="shared" si="20"/>
        <v>0</v>
      </c>
      <c r="K42" s="149">
        <f t="shared" si="20"/>
        <v>0</v>
      </c>
      <c r="L42" s="149">
        <f t="shared" si="20"/>
        <v>0</v>
      </c>
      <c r="M42" s="149">
        <f t="shared" si="20"/>
        <v>0</v>
      </c>
      <c r="N42" s="149">
        <f t="shared" si="20"/>
        <v>0</v>
      </c>
      <c r="O42" s="149">
        <f t="shared" si="20"/>
        <v>0</v>
      </c>
      <c r="P42" s="149">
        <f t="shared" si="20"/>
        <v>0</v>
      </c>
      <c r="Q42" s="407"/>
      <c r="R42" s="407"/>
      <c r="S42" s="11"/>
      <c r="T42" s="11"/>
      <c r="U42" s="12"/>
      <c r="V42" s="12"/>
      <c r="W42" s="12"/>
    </row>
    <row r="43" spans="1:23" x14ac:dyDescent="0.3">
      <c r="A43" s="403"/>
      <c r="B43" s="407"/>
      <c r="C43" s="407"/>
      <c r="D43" s="425"/>
      <c r="E43" s="425"/>
      <c r="F43" s="138" t="s">
        <v>28</v>
      </c>
      <c r="G43" s="149">
        <f>I43+K43+M43+O43</f>
        <v>0</v>
      </c>
      <c r="H43" s="149">
        <f t="shared" si="17"/>
        <v>0</v>
      </c>
      <c r="I43" s="149">
        <f t="shared" si="20"/>
        <v>0</v>
      </c>
      <c r="J43" s="149">
        <f t="shared" si="20"/>
        <v>0</v>
      </c>
      <c r="K43" s="149">
        <f t="shared" si="20"/>
        <v>0</v>
      </c>
      <c r="L43" s="149">
        <f t="shared" si="20"/>
        <v>0</v>
      </c>
      <c r="M43" s="149">
        <f t="shared" si="20"/>
        <v>0</v>
      </c>
      <c r="N43" s="149">
        <f t="shared" si="20"/>
        <v>0</v>
      </c>
      <c r="O43" s="149">
        <f t="shared" si="20"/>
        <v>0</v>
      </c>
      <c r="P43" s="149">
        <f t="shared" si="20"/>
        <v>0</v>
      </c>
      <c r="Q43" s="407"/>
      <c r="R43" s="407"/>
      <c r="S43" s="11"/>
      <c r="T43" s="11"/>
      <c r="U43" s="12"/>
      <c r="V43" s="12"/>
      <c r="W43" s="12"/>
    </row>
    <row r="44" spans="1:23" x14ac:dyDescent="0.3">
      <c r="A44" s="201" t="s">
        <v>83</v>
      </c>
      <c r="B44" s="524" t="s">
        <v>715</v>
      </c>
      <c r="C44" s="524"/>
      <c r="D44" s="524"/>
      <c r="E44" s="524"/>
      <c r="F44" s="524"/>
      <c r="G44" s="524"/>
      <c r="H44" s="524"/>
      <c r="I44" s="524"/>
      <c r="J44" s="524"/>
      <c r="K44" s="524"/>
      <c r="L44" s="524"/>
      <c r="M44" s="524"/>
      <c r="N44" s="524"/>
      <c r="O44" s="524"/>
      <c r="P44" s="524"/>
      <c r="Q44" s="407"/>
      <c r="R44" s="407"/>
      <c r="S44" s="11"/>
      <c r="T44" s="11"/>
      <c r="U44" s="12"/>
      <c r="V44" s="12"/>
      <c r="W44" s="12"/>
    </row>
    <row r="45" spans="1:23" x14ac:dyDescent="0.3">
      <c r="A45" s="403" t="s">
        <v>180</v>
      </c>
      <c r="B45" s="407" t="s">
        <v>598</v>
      </c>
      <c r="C45" s="407" t="s">
        <v>752</v>
      </c>
      <c r="D45" s="425" t="s">
        <v>181</v>
      </c>
      <c r="E45" s="425" t="s">
        <v>184</v>
      </c>
      <c r="F45" s="138" t="s">
        <v>112</v>
      </c>
      <c r="G45" s="149">
        <f t="shared" ref="G45:H52" si="21">I45+K45+M45+O45</f>
        <v>32111729.5</v>
      </c>
      <c r="H45" s="149">
        <f t="shared" si="21"/>
        <v>10585250.600000001</v>
      </c>
      <c r="I45" s="149">
        <f>SUM(I46:I52)</f>
        <v>5938451.2000000002</v>
      </c>
      <c r="J45" s="149">
        <f>SUM(J46:J52)</f>
        <v>3587973.7</v>
      </c>
      <c r="K45" s="149">
        <f t="shared" ref="K45:P45" si="22">SUM(K46:K52)</f>
        <v>1850750.9</v>
      </c>
      <c r="L45" s="149">
        <f t="shared" si="22"/>
        <v>526428.69999999995</v>
      </c>
      <c r="M45" s="149">
        <f t="shared" si="22"/>
        <v>24225486.399999999</v>
      </c>
      <c r="N45" s="149">
        <f t="shared" si="22"/>
        <v>6456985.2000000002</v>
      </c>
      <c r="O45" s="149">
        <f t="shared" si="22"/>
        <v>97041</v>
      </c>
      <c r="P45" s="149">
        <f t="shared" si="22"/>
        <v>13863</v>
      </c>
      <c r="Q45" s="407" t="s">
        <v>7</v>
      </c>
      <c r="R45" s="407"/>
      <c r="S45" s="11"/>
      <c r="T45" s="11"/>
      <c r="U45" s="12"/>
      <c r="V45" s="12"/>
      <c r="W45" s="12"/>
    </row>
    <row r="46" spans="1:23" x14ac:dyDescent="0.3">
      <c r="A46" s="403"/>
      <c r="B46" s="407"/>
      <c r="C46" s="407"/>
      <c r="D46" s="425"/>
      <c r="E46" s="425"/>
      <c r="F46" s="138" t="s">
        <v>22</v>
      </c>
      <c r="G46" s="149">
        <f t="shared" si="21"/>
        <v>4251423.0999999996</v>
      </c>
      <c r="H46" s="149">
        <f t="shared" si="21"/>
        <v>4177889.4000000004</v>
      </c>
      <c r="I46" s="149">
        <v>742451.19999999995</v>
      </c>
      <c r="J46" s="149">
        <v>673759.1</v>
      </c>
      <c r="K46" s="149">
        <v>262826.90000000002</v>
      </c>
      <c r="L46" s="149">
        <v>261774.7</v>
      </c>
      <c r="M46" s="149">
        <v>3232282</v>
      </c>
      <c r="N46" s="149">
        <f>3228492.6</f>
        <v>3228492.6</v>
      </c>
      <c r="O46" s="149">
        <v>13863</v>
      </c>
      <c r="P46" s="149">
        <v>13863</v>
      </c>
      <c r="Q46" s="407"/>
      <c r="R46" s="407"/>
      <c r="S46" s="11"/>
      <c r="T46" s="11"/>
      <c r="U46" s="12"/>
      <c r="V46" s="12"/>
      <c r="W46" s="12"/>
    </row>
    <row r="47" spans="1:23" x14ac:dyDescent="0.3">
      <c r="A47" s="403"/>
      <c r="B47" s="407"/>
      <c r="C47" s="407"/>
      <c r="D47" s="425" t="s">
        <v>182</v>
      </c>
      <c r="E47" s="425" t="s">
        <v>182</v>
      </c>
      <c r="F47" s="138" t="s">
        <v>23</v>
      </c>
      <c r="G47" s="149">
        <f t="shared" si="21"/>
        <v>4643384.4000000004</v>
      </c>
      <c r="H47" s="149">
        <f t="shared" si="21"/>
        <v>4150253.9000000004</v>
      </c>
      <c r="I47" s="149">
        <v>866000</v>
      </c>
      <c r="J47" s="149">
        <v>657107.30000000005</v>
      </c>
      <c r="K47" s="149">
        <v>264654</v>
      </c>
      <c r="L47" s="149">
        <v>264654</v>
      </c>
      <c r="M47" s="149">
        <v>3498867.4</v>
      </c>
      <c r="N47" s="149">
        <v>3228492.6</v>
      </c>
      <c r="O47" s="149">
        <v>13863</v>
      </c>
      <c r="P47" s="149">
        <v>0</v>
      </c>
      <c r="Q47" s="407"/>
      <c r="R47" s="407"/>
      <c r="S47" s="11"/>
      <c r="T47" s="11"/>
      <c r="U47" s="12"/>
      <c r="V47" s="12"/>
      <c r="W47" s="12"/>
    </row>
    <row r="48" spans="1:23" x14ac:dyDescent="0.3">
      <c r="A48" s="403"/>
      <c r="B48" s="407"/>
      <c r="C48" s="407"/>
      <c r="D48" s="425" t="s">
        <v>182</v>
      </c>
      <c r="E48" s="425" t="s">
        <v>182</v>
      </c>
      <c r="F48" s="138" t="s">
        <v>24</v>
      </c>
      <c r="G48" s="149">
        <f>I48+K48+M48+O48</f>
        <v>4643384.4000000004</v>
      </c>
      <c r="H48" s="149">
        <f t="shared" si="21"/>
        <v>657107.30000000005</v>
      </c>
      <c r="I48" s="149">
        <v>866000</v>
      </c>
      <c r="J48" s="149">
        <v>657107.30000000005</v>
      </c>
      <c r="K48" s="149">
        <v>264654</v>
      </c>
      <c r="L48" s="149">
        <v>0</v>
      </c>
      <c r="M48" s="149">
        <v>3498867.4</v>
      </c>
      <c r="N48" s="149">
        <v>0</v>
      </c>
      <c r="O48" s="149">
        <v>13863</v>
      </c>
      <c r="P48" s="149">
        <v>0</v>
      </c>
      <c r="Q48" s="407"/>
      <c r="R48" s="407"/>
      <c r="S48" s="11"/>
      <c r="T48" s="11"/>
      <c r="U48" s="12"/>
      <c r="V48" s="12"/>
      <c r="W48" s="12"/>
    </row>
    <row r="49" spans="1:23" x14ac:dyDescent="0.3">
      <c r="A49" s="403"/>
      <c r="B49" s="407"/>
      <c r="C49" s="407"/>
      <c r="D49" s="425" t="s">
        <v>182</v>
      </c>
      <c r="E49" s="425" t="s">
        <v>182</v>
      </c>
      <c r="F49" s="138" t="s">
        <v>25</v>
      </c>
      <c r="G49" s="149">
        <f t="shared" si="21"/>
        <v>4643384.4000000004</v>
      </c>
      <c r="H49" s="149">
        <f t="shared" si="21"/>
        <v>800000</v>
      </c>
      <c r="I49" s="149">
        <v>866000</v>
      </c>
      <c r="J49" s="149">
        <v>800000</v>
      </c>
      <c r="K49" s="149">
        <v>264654</v>
      </c>
      <c r="L49" s="149">
        <v>0</v>
      </c>
      <c r="M49" s="149">
        <v>3498867.4</v>
      </c>
      <c r="N49" s="149">
        <v>0</v>
      </c>
      <c r="O49" s="149">
        <v>13863</v>
      </c>
      <c r="P49" s="149">
        <v>0</v>
      </c>
      <c r="Q49" s="407"/>
      <c r="R49" s="407"/>
      <c r="S49" s="11"/>
      <c r="T49" s="11"/>
      <c r="U49" s="12"/>
      <c r="V49" s="12"/>
      <c r="W49" s="12"/>
    </row>
    <row r="50" spans="1:23" x14ac:dyDescent="0.3">
      <c r="A50" s="403"/>
      <c r="B50" s="407"/>
      <c r="C50" s="407"/>
      <c r="D50" s="425" t="s">
        <v>182</v>
      </c>
      <c r="E50" s="425" t="s">
        <v>182</v>
      </c>
      <c r="F50" s="138" t="s">
        <v>26</v>
      </c>
      <c r="G50" s="149">
        <f t="shared" si="21"/>
        <v>4643384.4000000004</v>
      </c>
      <c r="H50" s="149">
        <f t="shared" si="21"/>
        <v>800000</v>
      </c>
      <c r="I50" s="149">
        <v>866000</v>
      </c>
      <c r="J50" s="149">
        <v>800000</v>
      </c>
      <c r="K50" s="149">
        <v>264654</v>
      </c>
      <c r="L50" s="149">
        <v>0</v>
      </c>
      <c r="M50" s="149">
        <v>3498867.4</v>
      </c>
      <c r="N50" s="149">
        <v>0</v>
      </c>
      <c r="O50" s="149">
        <v>13863</v>
      </c>
      <c r="P50" s="149">
        <v>0</v>
      </c>
      <c r="Q50" s="407"/>
      <c r="R50" s="407"/>
      <c r="S50" s="11"/>
      <c r="T50" s="11"/>
      <c r="U50" s="12"/>
      <c r="V50" s="12"/>
      <c r="W50" s="12"/>
    </row>
    <row r="51" spans="1:23" x14ac:dyDescent="0.3">
      <c r="A51" s="403"/>
      <c r="B51" s="407"/>
      <c r="C51" s="407"/>
      <c r="D51" s="425" t="s">
        <v>182</v>
      </c>
      <c r="E51" s="425" t="s">
        <v>182</v>
      </c>
      <c r="F51" s="138" t="s">
        <v>41</v>
      </c>
      <c r="G51" s="149">
        <f t="shared" si="21"/>
        <v>4643384.4000000004</v>
      </c>
      <c r="H51" s="149">
        <f t="shared" si="21"/>
        <v>0</v>
      </c>
      <c r="I51" s="149">
        <v>866000</v>
      </c>
      <c r="J51" s="149">
        <v>0</v>
      </c>
      <c r="K51" s="149">
        <v>264654</v>
      </c>
      <c r="L51" s="149">
        <v>0</v>
      </c>
      <c r="M51" s="149">
        <v>3498867.4</v>
      </c>
      <c r="N51" s="149">
        <v>0</v>
      </c>
      <c r="O51" s="149">
        <v>13863</v>
      </c>
      <c r="P51" s="149">
        <v>0</v>
      </c>
      <c r="Q51" s="407"/>
      <c r="R51" s="407"/>
      <c r="S51" s="11"/>
      <c r="T51" s="11"/>
      <c r="U51" s="12"/>
      <c r="V51" s="12"/>
      <c r="W51" s="12"/>
    </row>
    <row r="52" spans="1:23" x14ac:dyDescent="0.3">
      <c r="A52" s="403"/>
      <c r="B52" s="407"/>
      <c r="C52" s="407"/>
      <c r="D52" s="425" t="s">
        <v>182</v>
      </c>
      <c r="E52" s="425" t="s">
        <v>182</v>
      </c>
      <c r="F52" s="138" t="s">
        <v>28</v>
      </c>
      <c r="G52" s="149">
        <f t="shared" si="21"/>
        <v>4643384.4000000004</v>
      </c>
      <c r="H52" s="149">
        <f t="shared" si="21"/>
        <v>0</v>
      </c>
      <c r="I52" s="149">
        <v>866000</v>
      </c>
      <c r="J52" s="149">
        <v>0</v>
      </c>
      <c r="K52" s="149">
        <v>264654</v>
      </c>
      <c r="L52" s="149">
        <v>0</v>
      </c>
      <c r="M52" s="149">
        <v>3498867.4</v>
      </c>
      <c r="N52" s="149">
        <v>0</v>
      </c>
      <c r="O52" s="149">
        <v>13863</v>
      </c>
      <c r="P52" s="149">
        <v>0</v>
      </c>
      <c r="Q52" s="407"/>
      <c r="R52" s="407"/>
      <c r="S52" s="11"/>
      <c r="T52" s="11"/>
      <c r="U52" s="12"/>
      <c r="V52" s="12"/>
      <c r="W52" s="12"/>
    </row>
    <row r="53" spans="1:23" x14ac:dyDescent="0.3">
      <c r="A53" s="403"/>
      <c r="B53" s="407" t="s">
        <v>189</v>
      </c>
      <c r="C53" s="403"/>
      <c r="D53" s="403"/>
      <c r="E53" s="403"/>
      <c r="F53" s="138" t="s">
        <v>112</v>
      </c>
      <c r="G53" s="149">
        <f t="shared" ref="G53:H55" si="23">I53+K53+M53+O53</f>
        <v>32111729.5</v>
      </c>
      <c r="H53" s="149">
        <f t="shared" si="23"/>
        <v>10585250.600000001</v>
      </c>
      <c r="I53" s="149">
        <f t="shared" ref="I53:P53" si="24">SUM(I54:I60)</f>
        <v>5938451.2000000002</v>
      </c>
      <c r="J53" s="149">
        <f t="shared" si="24"/>
        <v>3587973.7</v>
      </c>
      <c r="K53" s="149">
        <f t="shared" si="24"/>
        <v>1850750.9</v>
      </c>
      <c r="L53" s="149">
        <f t="shared" si="24"/>
        <v>526428.69999999995</v>
      </c>
      <c r="M53" s="149">
        <f t="shared" si="24"/>
        <v>24225486.399999999</v>
      </c>
      <c r="N53" s="149">
        <f t="shared" si="24"/>
        <v>6456985.2000000002</v>
      </c>
      <c r="O53" s="149">
        <f t="shared" si="24"/>
        <v>97041</v>
      </c>
      <c r="P53" s="149">
        <f t="shared" si="24"/>
        <v>13863</v>
      </c>
      <c r="Q53" s="407"/>
      <c r="R53" s="407"/>
      <c r="S53" s="11"/>
      <c r="T53" s="11"/>
      <c r="U53" s="12"/>
      <c r="V53" s="12"/>
      <c r="W53" s="12"/>
    </row>
    <row r="54" spans="1:23" x14ac:dyDescent="0.3">
      <c r="A54" s="403"/>
      <c r="B54" s="407"/>
      <c r="C54" s="403"/>
      <c r="D54" s="403"/>
      <c r="E54" s="403"/>
      <c r="F54" s="138" t="s">
        <v>22</v>
      </c>
      <c r="G54" s="149">
        <f t="shared" si="23"/>
        <v>4251423.0999999996</v>
      </c>
      <c r="H54" s="149">
        <f t="shared" si="23"/>
        <v>4177889.4000000004</v>
      </c>
      <c r="I54" s="149">
        <f t="shared" ref="I54:P60" si="25">I46</f>
        <v>742451.19999999995</v>
      </c>
      <c r="J54" s="149">
        <f t="shared" si="25"/>
        <v>673759.1</v>
      </c>
      <c r="K54" s="149">
        <f t="shared" si="25"/>
        <v>262826.90000000002</v>
      </c>
      <c r="L54" s="149">
        <f t="shared" si="25"/>
        <v>261774.7</v>
      </c>
      <c r="M54" s="149">
        <f t="shared" si="25"/>
        <v>3232282</v>
      </c>
      <c r="N54" s="149">
        <f t="shared" si="25"/>
        <v>3228492.6</v>
      </c>
      <c r="O54" s="149">
        <f t="shared" si="25"/>
        <v>13863</v>
      </c>
      <c r="P54" s="149">
        <f t="shared" si="25"/>
        <v>13863</v>
      </c>
      <c r="Q54" s="407"/>
      <c r="R54" s="407"/>
      <c r="S54" s="11"/>
      <c r="T54" s="11"/>
      <c r="U54" s="12"/>
      <c r="V54" s="12"/>
      <c r="W54" s="12"/>
    </row>
    <row r="55" spans="1:23" x14ac:dyDescent="0.3">
      <c r="A55" s="403"/>
      <c r="B55" s="407"/>
      <c r="C55" s="403"/>
      <c r="D55" s="403"/>
      <c r="E55" s="403"/>
      <c r="F55" s="138" t="s">
        <v>23</v>
      </c>
      <c r="G55" s="149">
        <f t="shared" si="23"/>
        <v>4643384.4000000004</v>
      </c>
      <c r="H55" s="149">
        <f t="shared" si="23"/>
        <v>4150253.9000000004</v>
      </c>
      <c r="I55" s="149">
        <f t="shared" si="25"/>
        <v>866000</v>
      </c>
      <c r="J55" s="149">
        <f t="shared" si="25"/>
        <v>657107.30000000005</v>
      </c>
      <c r="K55" s="149">
        <f t="shared" si="25"/>
        <v>264654</v>
      </c>
      <c r="L55" s="149">
        <f t="shared" si="25"/>
        <v>264654</v>
      </c>
      <c r="M55" s="149">
        <f t="shared" si="25"/>
        <v>3498867.4</v>
      </c>
      <c r="N55" s="149">
        <f t="shared" si="25"/>
        <v>3228492.6</v>
      </c>
      <c r="O55" s="149">
        <f t="shared" si="25"/>
        <v>13863</v>
      </c>
      <c r="P55" s="149">
        <f t="shared" si="25"/>
        <v>0</v>
      </c>
      <c r="Q55" s="407"/>
      <c r="R55" s="407"/>
      <c r="S55" s="11"/>
      <c r="T55" s="11"/>
      <c r="U55" s="12"/>
      <c r="V55" s="12"/>
      <c r="W55" s="12"/>
    </row>
    <row r="56" spans="1:23" x14ac:dyDescent="0.3">
      <c r="A56" s="403"/>
      <c r="B56" s="407"/>
      <c r="C56" s="403"/>
      <c r="D56" s="403"/>
      <c r="E56" s="403"/>
      <c r="F56" s="138" t="s">
        <v>24</v>
      </c>
      <c r="G56" s="149">
        <f t="shared" ref="G56:H60" si="26">I56+K56+M56+O56</f>
        <v>4643384.4000000004</v>
      </c>
      <c r="H56" s="149">
        <f t="shared" si="26"/>
        <v>657107.30000000005</v>
      </c>
      <c r="I56" s="149">
        <f t="shared" si="25"/>
        <v>866000</v>
      </c>
      <c r="J56" s="149">
        <f t="shared" si="25"/>
        <v>657107.30000000005</v>
      </c>
      <c r="K56" s="149">
        <f t="shared" si="25"/>
        <v>264654</v>
      </c>
      <c r="L56" s="149">
        <f t="shared" si="25"/>
        <v>0</v>
      </c>
      <c r="M56" s="149">
        <f t="shared" si="25"/>
        <v>3498867.4</v>
      </c>
      <c r="N56" s="149">
        <f t="shared" si="25"/>
        <v>0</v>
      </c>
      <c r="O56" s="149">
        <f t="shared" si="25"/>
        <v>13863</v>
      </c>
      <c r="P56" s="149">
        <f t="shared" si="25"/>
        <v>0</v>
      </c>
      <c r="Q56" s="407"/>
      <c r="R56" s="407"/>
      <c r="S56" s="11"/>
      <c r="T56" s="11"/>
      <c r="U56" s="12"/>
      <c r="V56" s="12"/>
      <c r="W56" s="12"/>
    </row>
    <row r="57" spans="1:23" x14ac:dyDescent="0.3">
      <c r="A57" s="403"/>
      <c r="B57" s="407"/>
      <c r="C57" s="403"/>
      <c r="D57" s="403"/>
      <c r="E57" s="403"/>
      <c r="F57" s="138" t="s">
        <v>25</v>
      </c>
      <c r="G57" s="149">
        <f t="shared" si="26"/>
        <v>4643384.4000000004</v>
      </c>
      <c r="H57" s="149">
        <f t="shared" si="26"/>
        <v>800000</v>
      </c>
      <c r="I57" s="149">
        <f t="shared" si="25"/>
        <v>866000</v>
      </c>
      <c r="J57" s="149">
        <f t="shared" si="25"/>
        <v>800000</v>
      </c>
      <c r="K57" s="149">
        <f t="shared" si="25"/>
        <v>264654</v>
      </c>
      <c r="L57" s="149">
        <f t="shared" si="25"/>
        <v>0</v>
      </c>
      <c r="M57" s="149">
        <f t="shared" si="25"/>
        <v>3498867.4</v>
      </c>
      <c r="N57" s="149">
        <f t="shared" si="25"/>
        <v>0</v>
      </c>
      <c r="O57" s="149">
        <f t="shared" si="25"/>
        <v>13863</v>
      </c>
      <c r="P57" s="149">
        <f t="shared" si="25"/>
        <v>0</v>
      </c>
      <c r="Q57" s="407"/>
      <c r="R57" s="407"/>
      <c r="S57" s="11"/>
      <c r="T57" s="11"/>
      <c r="U57" s="12"/>
      <c r="V57" s="12"/>
      <c r="W57" s="12"/>
    </row>
    <row r="58" spans="1:23" x14ac:dyDescent="0.3">
      <c r="A58" s="403"/>
      <c r="B58" s="407"/>
      <c r="C58" s="403"/>
      <c r="D58" s="403"/>
      <c r="E58" s="403"/>
      <c r="F58" s="138" t="s">
        <v>26</v>
      </c>
      <c r="G58" s="149">
        <f t="shared" si="26"/>
        <v>4643384.4000000004</v>
      </c>
      <c r="H58" s="149">
        <f t="shared" si="26"/>
        <v>800000</v>
      </c>
      <c r="I58" s="149">
        <f t="shared" si="25"/>
        <v>866000</v>
      </c>
      <c r="J58" s="149">
        <f t="shared" si="25"/>
        <v>800000</v>
      </c>
      <c r="K58" s="149">
        <f t="shared" si="25"/>
        <v>264654</v>
      </c>
      <c r="L58" s="149">
        <f t="shared" si="25"/>
        <v>0</v>
      </c>
      <c r="M58" s="149">
        <f t="shared" si="25"/>
        <v>3498867.4</v>
      </c>
      <c r="N58" s="149">
        <f t="shared" si="25"/>
        <v>0</v>
      </c>
      <c r="O58" s="149">
        <f t="shared" si="25"/>
        <v>13863</v>
      </c>
      <c r="P58" s="149">
        <f t="shared" si="25"/>
        <v>0</v>
      </c>
      <c r="Q58" s="407"/>
      <c r="R58" s="407"/>
      <c r="S58" s="11"/>
      <c r="T58" s="11"/>
      <c r="U58" s="12"/>
      <c r="V58" s="12"/>
      <c r="W58" s="12"/>
    </row>
    <row r="59" spans="1:23" x14ac:dyDescent="0.3">
      <c r="A59" s="403"/>
      <c r="B59" s="407"/>
      <c r="C59" s="403"/>
      <c r="D59" s="403"/>
      <c r="E59" s="403"/>
      <c r="F59" s="138" t="s">
        <v>41</v>
      </c>
      <c r="G59" s="149">
        <f t="shared" si="26"/>
        <v>4643384.4000000004</v>
      </c>
      <c r="H59" s="149">
        <f t="shared" si="26"/>
        <v>0</v>
      </c>
      <c r="I59" s="149">
        <f t="shared" si="25"/>
        <v>866000</v>
      </c>
      <c r="J59" s="149">
        <f t="shared" si="25"/>
        <v>0</v>
      </c>
      <c r="K59" s="149">
        <f t="shared" si="25"/>
        <v>264654</v>
      </c>
      <c r="L59" s="149">
        <f t="shared" si="25"/>
        <v>0</v>
      </c>
      <c r="M59" s="149">
        <f t="shared" si="25"/>
        <v>3498867.4</v>
      </c>
      <c r="N59" s="149">
        <f t="shared" si="25"/>
        <v>0</v>
      </c>
      <c r="O59" s="149">
        <f t="shared" si="25"/>
        <v>13863</v>
      </c>
      <c r="P59" s="149">
        <f t="shared" si="25"/>
        <v>0</v>
      </c>
      <c r="Q59" s="407"/>
      <c r="R59" s="407"/>
      <c r="S59" s="11"/>
      <c r="T59" s="11"/>
      <c r="U59" s="12"/>
      <c r="V59" s="12"/>
      <c r="W59" s="12"/>
    </row>
    <row r="60" spans="1:23" x14ac:dyDescent="0.3">
      <c r="A60" s="403"/>
      <c r="B60" s="407"/>
      <c r="C60" s="403"/>
      <c r="D60" s="403"/>
      <c r="E60" s="403"/>
      <c r="F60" s="138" t="s">
        <v>28</v>
      </c>
      <c r="G60" s="149">
        <f t="shared" si="26"/>
        <v>4643384.4000000004</v>
      </c>
      <c r="H60" s="149">
        <f t="shared" si="26"/>
        <v>0</v>
      </c>
      <c r="I60" s="149">
        <f t="shared" si="25"/>
        <v>866000</v>
      </c>
      <c r="J60" s="149">
        <f t="shared" si="25"/>
        <v>0</v>
      </c>
      <c r="K60" s="149">
        <f t="shared" si="25"/>
        <v>264654</v>
      </c>
      <c r="L60" s="149">
        <f t="shared" si="25"/>
        <v>0</v>
      </c>
      <c r="M60" s="149">
        <f t="shared" si="25"/>
        <v>3498867.4</v>
      </c>
      <c r="N60" s="149">
        <f t="shared" si="25"/>
        <v>0</v>
      </c>
      <c r="O60" s="149">
        <f t="shared" si="25"/>
        <v>13863</v>
      </c>
      <c r="P60" s="149">
        <f t="shared" si="25"/>
        <v>0</v>
      </c>
      <c r="Q60" s="407"/>
      <c r="R60" s="407"/>
      <c r="S60" s="11"/>
      <c r="T60" s="11"/>
      <c r="U60" s="12"/>
      <c r="V60" s="12"/>
      <c r="W60" s="12"/>
    </row>
    <row r="61" spans="1:23" x14ac:dyDescent="0.3">
      <c r="A61" s="201" t="s">
        <v>85</v>
      </c>
      <c r="B61" s="524" t="s">
        <v>716</v>
      </c>
      <c r="C61" s="524"/>
      <c r="D61" s="524"/>
      <c r="E61" s="524"/>
      <c r="F61" s="524"/>
      <c r="G61" s="524"/>
      <c r="H61" s="524"/>
      <c r="I61" s="524"/>
      <c r="J61" s="524"/>
      <c r="K61" s="524"/>
      <c r="L61" s="524"/>
      <c r="M61" s="524"/>
      <c r="N61" s="524"/>
      <c r="O61" s="524"/>
      <c r="P61" s="524"/>
      <c r="Q61" s="448"/>
      <c r="R61" s="448"/>
      <c r="S61" s="11"/>
      <c r="T61" s="11"/>
      <c r="U61" s="12"/>
      <c r="V61" s="12"/>
      <c r="W61" s="12"/>
    </row>
    <row r="62" spans="1:23" x14ac:dyDescent="0.3">
      <c r="A62" s="403" t="s">
        <v>190</v>
      </c>
      <c r="B62" s="407" t="s">
        <v>691</v>
      </c>
      <c r="C62" s="407" t="s">
        <v>756</v>
      </c>
      <c r="D62" s="427" t="s">
        <v>181</v>
      </c>
      <c r="E62" s="427" t="s">
        <v>205</v>
      </c>
      <c r="F62" s="138" t="s">
        <v>112</v>
      </c>
      <c r="G62" s="149">
        <f>I62+K62+M62+O62</f>
        <v>6279028.8000000007</v>
      </c>
      <c r="H62" s="149">
        <f>J62+L62+N62+P62</f>
        <v>1607726.7000000002</v>
      </c>
      <c r="I62" s="149">
        <f t="shared" ref="I62:P62" si="27">SUM(I63:I69)</f>
        <v>1418499.1000000003</v>
      </c>
      <c r="J62" s="149">
        <f t="shared" si="27"/>
        <v>285295.09999999998</v>
      </c>
      <c r="K62" s="149">
        <f t="shared" si="27"/>
        <v>93500</v>
      </c>
      <c r="L62" s="149">
        <f t="shared" si="27"/>
        <v>93500</v>
      </c>
      <c r="M62" s="149">
        <f t="shared" si="27"/>
        <v>3837250.5</v>
      </c>
      <c r="N62" s="149">
        <f t="shared" si="27"/>
        <v>1096106</v>
      </c>
      <c r="O62" s="149">
        <f t="shared" si="27"/>
        <v>929779.19999999995</v>
      </c>
      <c r="P62" s="149">
        <f t="shared" si="27"/>
        <v>132825.60000000001</v>
      </c>
      <c r="Q62" s="407" t="s">
        <v>7</v>
      </c>
      <c r="R62" s="407"/>
      <c r="S62" s="11"/>
      <c r="T62" s="11"/>
      <c r="U62" s="12"/>
      <c r="V62" s="12"/>
      <c r="W62" s="12"/>
    </row>
    <row r="63" spans="1:23" x14ac:dyDescent="0.3">
      <c r="A63" s="403"/>
      <c r="B63" s="407"/>
      <c r="C63" s="407"/>
      <c r="D63" s="427"/>
      <c r="E63" s="427"/>
      <c r="F63" s="138" t="s">
        <v>22</v>
      </c>
      <c r="G63" s="149">
        <f t="shared" ref="G63:H69" si="28">I63+K63+M63+O63</f>
        <v>1072343.9000000001</v>
      </c>
      <c r="H63" s="149">
        <f t="shared" si="28"/>
        <v>752838.89999999991</v>
      </c>
      <c r="I63" s="149">
        <v>402991.10000000003</v>
      </c>
      <c r="J63" s="149">
        <v>87023.1</v>
      </c>
      <c r="K63" s="149">
        <v>0</v>
      </c>
      <c r="L63" s="149">
        <v>0</v>
      </c>
      <c r="M63" s="149">
        <v>536527.19999999995</v>
      </c>
      <c r="N63" s="149">
        <f>532990.1+0.1</f>
        <v>532990.19999999995</v>
      </c>
      <c r="O63" s="149">
        <v>132825.60000000001</v>
      </c>
      <c r="P63" s="149">
        <v>132825.60000000001</v>
      </c>
      <c r="Q63" s="407"/>
      <c r="R63" s="407"/>
      <c r="S63" s="11"/>
      <c r="T63" s="11"/>
      <c r="U63" s="12"/>
      <c r="V63" s="12"/>
      <c r="W63" s="12"/>
    </row>
    <row r="64" spans="1:23" ht="15" customHeight="1" x14ac:dyDescent="0.3">
      <c r="A64" s="403"/>
      <c r="B64" s="407"/>
      <c r="C64" s="407"/>
      <c r="D64" s="427" t="s">
        <v>182</v>
      </c>
      <c r="E64" s="427"/>
      <c r="F64" s="138" t="s">
        <v>23</v>
      </c>
      <c r="G64" s="149">
        <f t="shared" si="28"/>
        <v>1221393.9000000001</v>
      </c>
      <c r="H64" s="149">
        <f t="shared" si="28"/>
        <v>780701.79999999993</v>
      </c>
      <c r="I64" s="149">
        <v>433305</v>
      </c>
      <c r="J64" s="149">
        <v>124086</v>
      </c>
      <c r="K64" s="149">
        <v>93500</v>
      </c>
      <c r="L64" s="149">
        <v>93500</v>
      </c>
      <c r="M64" s="149">
        <v>561763.30000000005</v>
      </c>
      <c r="N64" s="149">
        <f>563115.7+0.1</f>
        <v>563115.79999999993</v>
      </c>
      <c r="O64" s="149">
        <v>132825.60000000001</v>
      </c>
      <c r="P64" s="149">
        <v>0</v>
      </c>
      <c r="Q64" s="407"/>
      <c r="R64" s="407"/>
      <c r="S64" s="11"/>
      <c r="T64" s="11"/>
      <c r="U64" s="12"/>
      <c r="V64" s="12"/>
      <c r="W64" s="12"/>
    </row>
    <row r="65" spans="1:23" ht="15" customHeight="1" x14ac:dyDescent="0.3">
      <c r="A65" s="403"/>
      <c r="B65" s="407"/>
      <c r="C65" s="407"/>
      <c r="D65" s="427" t="s">
        <v>182</v>
      </c>
      <c r="E65" s="427"/>
      <c r="F65" s="138" t="s">
        <v>24</v>
      </c>
      <c r="G65" s="149">
        <f t="shared" si="28"/>
        <v>797058.2</v>
      </c>
      <c r="H65" s="149">
        <f t="shared" si="28"/>
        <v>74186</v>
      </c>
      <c r="I65" s="149">
        <v>116440.6</v>
      </c>
      <c r="J65" s="149">
        <v>74186</v>
      </c>
      <c r="K65" s="149">
        <v>0</v>
      </c>
      <c r="L65" s="149">
        <v>0</v>
      </c>
      <c r="M65" s="149">
        <v>547792</v>
      </c>
      <c r="N65" s="149">
        <v>0</v>
      </c>
      <c r="O65" s="149">
        <v>132825.60000000001</v>
      </c>
      <c r="P65" s="149">
        <v>0</v>
      </c>
      <c r="Q65" s="407"/>
      <c r="R65" s="407"/>
      <c r="S65" s="11"/>
      <c r="T65" s="11"/>
      <c r="U65" s="12"/>
      <c r="V65" s="12"/>
      <c r="W65" s="12"/>
    </row>
    <row r="66" spans="1:23" ht="15" customHeight="1" x14ac:dyDescent="0.3">
      <c r="A66" s="403"/>
      <c r="B66" s="407"/>
      <c r="C66" s="407"/>
      <c r="D66" s="427" t="s">
        <v>182</v>
      </c>
      <c r="E66" s="427"/>
      <c r="F66" s="138" t="s">
        <v>25</v>
      </c>
      <c r="G66" s="149">
        <f t="shared" si="28"/>
        <v>797058.2</v>
      </c>
      <c r="H66" s="149">
        <f t="shared" si="28"/>
        <v>0</v>
      </c>
      <c r="I66" s="149">
        <v>116440.6</v>
      </c>
      <c r="J66" s="149">
        <v>0</v>
      </c>
      <c r="K66" s="149">
        <v>0</v>
      </c>
      <c r="L66" s="149">
        <v>0</v>
      </c>
      <c r="M66" s="149">
        <v>547792</v>
      </c>
      <c r="N66" s="149">
        <v>0</v>
      </c>
      <c r="O66" s="149">
        <v>132825.60000000001</v>
      </c>
      <c r="P66" s="149">
        <v>0</v>
      </c>
      <c r="Q66" s="407"/>
      <c r="R66" s="407"/>
      <c r="S66" s="11"/>
      <c r="T66" s="11"/>
      <c r="U66" s="12"/>
      <c r="V66" s="12"/>
      <c r="W66" s="12"/>
    </row>
    <row r="67" spans="1:23" ht="15" customHeight="1" x14ac:dyDescent="0.3">
      <c r="A67" s="403"/>
      <c r="B67" s="407"/>
      <c r="C67" s="407"/>
      <c r="D67" s="427" t="s">
        <v>182</v>
      </c>
      <c r="E67" s="427"/>
      <c r="F67" s="138" t="s">
        <v>26</v>
      </c>
      <c r="G67" s="149">
        <f t="shared" si="28"/>
        <v>797058.2</v>
      </c>
      <c r="H67" s="149">
        <f t="shared" si="28"/>
        <v>0</v>
      </c>
      <c r="I67" s="149">
        <v>116440.6</v>
      </c>
      <c r="J67" s="149">
        <v>0</v>
      </c>
      <c r="K67" s="149">
        <v>0</v>
      </c>
      <c r="L67" s="149">
        <v>0</v>
      </c>
      <c r="M67" s="149">
        <v>547792</v>
      </c>
      <c r="N67" s="149">
        <v>0</v>
      </c>
      <c r="O67" s="149">
        <v>132825.60000000001</v>
      </c>
      <c r="P67" s="149">
        <v>0</v>
      </c>
      <c r="Q67" s="407"/>
      <c r="R67" s="407"/>
      <c r="S67" s="11"/>
      <c r="T67" s="11"/>
      <c r="U67" s="12"/>
      <c r="V67" s="12"/>
      <c r="W67" s="12"/>
    </row>
    <row r="68" spans="1:23" ht="15" customHeight="1" x14ac:dyDescent="0.3">
      <c r="A68" s="403"/>
      <c r="B68" s="407"/>
      <c r="C68" s="407"/>
      <c r="D68" s="427" t="s">
        <v>182</v>
      </c>
      <c r="E68" s="427"/>
      <c r="F68" s="138" t="s">
        <v>41</v>
      </c>
      <c r="G68" s="149">
        <f t="shared" si="28"/>
        <v>797058.2</v>
      </c>
      <c r="H68" s="149">
        <f t="shared" si="28"/>
        <v>0</v>
      </c>
      <c r="I68" s="149">
        <v>116440.6</v>
      </c>
      <c r="J68" s="149">
        <v>0</v>
      </c>
      <c r="K68" s="149">
        <v>0</v>
      </c>
      <c r="L68" s="149">
        <v>0</v>
      </c>
      <c r="M68" s="149">
        <v>547792</v>
      </c>
      <c r="N68" s="149">
        <v>0</v>
      </c>
      <c r="O68" s="149">
        <v>132825.60000000001</v>
      </c>
      <c r="P68" s="149">
        <v>0</v>
      </c>
      <c r="Q68" s="407"/>
      <c r="R68" s="407"/>
      <c r="S68" s="11"/>
      <c r="T68" s="11"/>
      <c r="U68" s="12"/>
      <c r="V68" s="12"/>
      <c r="W68" s="12"/>
    </row>
    <row r="69" spans="1:23" ht="33" customHeight="1" x14ac:dyDescent="0.3">
      <c r="A69" s="403"/>
      <c r="B69" s="407"/>
      <c r="C69" s="407"/>
      <c r="D69" s="427" t="s">
        <v>182</v>
      </c>
      <c r="E69" s="427"/>
      <c r="F69" s="138" t="s">
        <v>28</v>
      </c>
      <c r="G69" s="149">
        <f t="shared" si="28"/>
        <v>797058.2</v>
      </c>
      <c r="H69" s="149">
        <f t="shared" si="28"/>
        <v>0</v>
      </c>
      <c r="I69" s="149">
        <v>116440.6</v>
      </c>
      <c r="J69" s="149">
        <v>0</v>
      </c>
      <c r="K69" s="149">
        <v>0</v>
      </c>
      <c r="L69" s="149">
        <v>0</v>
      </c>
      <c r="M69" s="149">
        <v>547792</v>
      </c>
      <c r="N69" s="149">
        <v>0</v>
      </c>
      <c r="O69" s="149">
        <v>132825.60000000001</v>
      </c>
      <c r="P69" s="149">
        <v>0</v>
      </c>
      <c r="Q69" s="407"/>
      <c r="R69" s="407"/>
      <c r="S69" s="11"/>
      <c r="T69" s="11"/>
      <c r="U69" s="12"/>
      <c r="V69" s="12"/>
      <c r="W69" s="12"/>
    </row>
    <row r="70" spans="1:23" x14ac:dyDescent="0.3">
      <c r="A70" s="403"/>
      <c r="B70" s="407" t="s">
        <v>195</v>
      </c>
      <c r="C70" s="403"/>
      <c r="D70" s="403"/>
      <c r="E70" s="403"/>
      <c r="F70" s="138" t="s">
        <v>112</v>
      </c>
      <c r="G70" s="149">
        <f t="shared" ref="G70:H77" si="29">I70+K70+M70+O70</f>
        <v>6279028.8000000007</v>
      </c>
      <c r="H70" s="149">
        <f t="shared" si="29"/>
        <v>1607726.7000000002</v>
      </c>
      <c r="I70" s="149">
        <f t="shared" ref="I70:P70" si="30">SUM(I71:I77)</f>
        <v>1418499.1000000003</v>
      </c>
      <c r="J70" s="149">
        <f t="shared" si="30"/>
        <v>285295.09999999998</v>
      </c>
      <c r="K70" s="149">
        <f t="shared" si="30"/>
        <v>93500</v>
      </c>
      <c r="L70" s="149">
        <f t="shared" si="30"/>
        <v>93500</v>
      </c>
      <c r="M70" s="149">
        <f t="shared" si="30"/>
        <v>3837250.5</v>
      </c>
      <c r="N70" s="149">
        <f t="shared" si="30"/>
        <v>1096106</v>
      </c>
      <c r="O70" s="149">
        <f t="shared" si="30"/>
        <v>929779.19999999995</v>
      </c>
      <c r="P70" s="149">
        <f t="shared" si="30"/>
        <v>132825.60000000001</v>
      </c>
      <c r="Q70" s="407"/>
      <c r="R70" s="407"/>
      <c r="S70" s="11"/>
      <c r="T70" s="13"/>
      <c r="U70" s="13"/>
      <c r="V70" s="13"/>
      <c r="W70" s="14"/>
    </row>
    <row r="71" spans="1:23" x14ac:dyDescent="0.3">
      <c r="A71" s="403"/>
      <c r="B71" s="407"/>
      <c r="C71" s="403"/>
      <c r="D71" s="403"/>
      <c r="E71" s="403"/>
      <c r="F71" s="138" t="s">
        <v>22</v>
      </c>
      <c r="G71" s="149">
        <f>I71+K71+M71+O71</f>
        <v>1072343.9000000001</v>
      </c>
      <c r="H71" s="149">
        <f t="shared" si="29"/>
        <v>752838.89999999991</v>
      </c>
      <c r="I71" s="149">
        <f t="shared" ref="I71:P77" si="31">I63</f>
        <v>402991.10000000003</v>
      </c>
      <c r="J71" s="149">
        <f t="shared" si="31"/>
        <v>87023.1</v>
      </c>
      <c r="K71" s="149">
        <f t="shared" si="31"/>
        <v>0</v>
      </c>
      <c r="L71" s="149">
        <f t="shared" si="31"/>
        <v>0</v>
      </c>
      <c r="M71" s="149">
        <f t="shared" si="31"/>
        <v>536527.19999999995</v>
      </c>
      <c r="N71" s="149">
        <f t="shared" si="31"/>
        <v>532990.19999999995</v>
      </c>
      <c r="O71" s="149">
        <f t="shared" si="31"/>
        <v>132825.60000000001</v>
      </c>
      <c r="P71" s="149">
        <f t="shared" si="31"/>
        <v>132825.60000000001</v>
      </c>
      <c r="Q71" s="407"/>
      <c r="R71" s="407"/>
      <c r="S71" s="11"/>
      <c r="T71" s="13"/>
      <c r="V71" s="13"/>
      <c r="W71" s="14"/>
    </row>
    <row r="72" spans="1:23" x14ac:dyDescent="0.3">
      <c r="A72" s="403"/>
      <c r="B72" s="407"/>
      <c r="C72" s="403"/>
      <c r="D72" s="403"/>
      <c r="E72" s="403"/>
      <c r="F72" s="138" t="s">
        <v>23</v>
      </c>
      <c r="G72" s="149">
        <f t="shared" si="29"/>
        <v>1221393.9000000001</v>
      </c>
      <c r="H72" s="149">
        <f t="shared" si="29"/>
        <v>780701.79999999993</v>
      </c>
      <c r="I72" s="149">
        <f t="shared" si="31"/>
        <v>433305</v>
      </c>
      <c r="J72" s="149">
        <f t="shared" si="31"/>
        <v>124086</v>
      </c>
      <c r="K72" s="149">
        <f t="shared" si="31"/>
        <v>93500</v>
      </c>
      <c r="L72" s="149">
        <f t="shared" si="31"/>
        <v>93500</v>
      </c>
      <c r="M72" s="149">
        <f t="shared" si="31"/>
        <v>561763.30000000005</v>
      </c>
      <c r="N72" s="149">
        <f t="shared" si="31"/>
        <v>563115.79999999993</v>
      </c>
      <c r="O72" s="149">
        <f t="shared" si="31"/>
        <v>132825.60000000001</v>
      </c>
      <c r="P72" s="149">
        <f t="shared" si="31"/>
        <v>0</v>
      </c>
      <c r="Q72" s="407"/>
      <c r="R72" s="407"/>
      <c r="S72" s="11"/>
      <c r="T72" s="13"/>
      <c r="U72" s="13"/>
      <c r="V72" s="13"/>
      <c r="W72" s="14"/>
    </row>
    <row r="73" spans="1:23" x14ac:dyDescent="0.3">
      <c r="A73" s="403"/>
      <c r="B73" s="407"/>
      <c r="C73" s="403"/>
      <c r="D73" s="403"/>
      <c r="E73" s="403"/>
      <c r="F73" s="138" t="s">
        <v>24</v>
      </c>
      <c r="G73" s="149">
        <f t="shared" si="29"/>
        <v>797058.2</v>
      </c>
      <c r="H73" s="149">
        <f t="shared" si="29"/>
        <v>74186</v>
      </c>
      <c r="I73" s="149">
        <f t="shared" si="31"/>
        <v>116440.6</v>
      </c>
      <c r="J73" s="149">
        <f t="shared" si="31"/>
        <v>74186</v>
      </c>
      <c r="K73" s="149">
        <f t="shared" si="31"/>
        <v>0</v>
      </c>
      <c r="L73" s="149">
        <f t="shared" si="31"/>
        <v>0</v>
      </c>
      <c r="M73" s="149">
        <f t="shared" si="31"/>
        <v>547792</v>
      </c>
      <c r="N73" s="149">
        <f t="shared" si="31"/>
        <v>0</v>
      </c>
      <c r="O73" s="149">
        <f t="shared" si="31"/>
        <v>132825.60000000001</v>
      </c>
      <c r="P73" s="149">
        <f t="shared" si="31"/>
        <v>0</v>
      </c>
      <c r="Q73" s="407"/>
      <c r="R73" s="407"/>
      <c r="S73" s="11"/>
      <c r="T73" s="13"/>
      <c r="U73" s="13"/>
      <c r="V73" s="13"/>
      <c r="W73" s="14"/>
    </row>
    <row r="74" spans="1:23" x14ac:dyDescent="0.3">
      <c r="A74" s="403"/>
      <c r="B74" s="407"/>
      <c r="C74" s="403"/>
      <c r="D74" s="403"/>
      <c r="E74" s="403"/>
      <c r="F74" s="138" t="s">
        <v>25</v>
      </c>
      <c r="G74" s="149">
        <f t="shared" si="29"/>
        <v>797058.2</v>
      </c>
      <c r="H74" s="149">
        <f t="shared" si="29"/>
        <v>0</v>
      </c>
      <c r="I74" s="149">
        <f t="shared" si="31"/>
        <v>116440.6</v>
      </c>
      <c r="J74" s="149">
        <f t="shared" si="31"/>
        <v>0</v>
      </c>
      <c r="K74" s="149">
        <f t="shared" si="31"/>
        <v>0</v>
      </c>
      <c r="L74" s="149">
        <f t="shared" si="31"/>
        <v>0</v>
      </c>
      <c r="M74" s="149">
        <f t="shared" si="31"/>
        <v>547792</v>
      </c>
      <c r="N74" s="149">
        <f t="shared" si="31"/>
        <v>0</v>
      </c>
      <c r="O74" s="149">
        <f t="shared" si="31"/>
        <v>132825.60000000001</v>
      </c>
      <c r="P74" s="149">
        <f t="shared" si="31"/>
        <v>0</v>
      </c>
      <c r="Q74" s="407"/>
      <c r="R74" s="407"/>
      <c r="S74" s="11"/>
      <c r="T74" s="13"/>
      <c r="U74" s="13"/>
      <c r="V74" s="13"/>
      <c r="W74" s="14"/>
    </row>
    <row r="75" spans="1:23" x14ac:dyDescent="0.3">
      <c r="A75" s="403"/>
      <c r="B75" s="407"/>
      <c r="C75" s="403"/>
      <c r="D75" s="403"/>
      <c r="E75" s="403"/>
      <c r="F75" s="138" t="s">
        <v>26</v>
      </c>
      <c r="G75" s="149">
        <f t="shared" si="29"/>
        <v>797058.2</v>
      </c>
      <c r="H75" s="149">
        <f t="shared" si="29"/>
        <v>0</v>
      </c>
      <c r="I75" s="149">
        <f t="shared" si="31"/>
        <v>116440.6</v>
      </c>
      <c r="J75" s="149">
        <f t="shared" si="31"/>
        <v>0</v>
      </c>
      <c r="K75" s="149">
        <f t="shared" si="31"/>
        <v>0</v>
      </c>
      <c r="L75" s="149">
        <f t="shared" si="31"/>
        <v>0</v>
      </c>
      <c r="M75" s="149">
        <f t="shared" si="31"/>
        <v>547792</v>
      </c>
      <c r="N75" s="149">
        <f t="shared" si="31"/>
        <v>0</v>
      </c>
      <c r="O75" s="149">
        <f t="shared" si="31"/>
        <v>132825.60000000001</v>
      </c>
      <c r="P75" s="149">
        <f t="shared" si="31"/>
        <v>0</v>
      </c>
      <c r="Q75" s="407"/>
      <c r="R75" s="407"/>
      <c r="S75" s="11"/>
      <c r="T75" s="13"/>
      <c r="U75" s="13"/>
      <c r="V75" s="13"/>
      <c r="W75" s="14"/>
    </row>
    <row r="76" spans="1:23" x14ac:dyDescent="0.3">
      <c r="A76" s="403"/>
      <c r="B76" s="407"/>
      <c r="C76" s="403"/>
      <c r="D76" s="403"/>
      <c r="E76" s="403"/>
      <c r="F76" s="138" t="s">
        <v>41</v>
      </c>
      <c r="G76" s="149">
        <f t="shared" si="29"/>
        <v>797058.2</v>
      </c>
      <c r="H76" s="149">
        <f t="shared" si="29"/>
        <v>0</v>
      </c>
      <c r="I76" s="149">
        <f t="shared" si="31"/>
        <v>116440.6</v>
      </c>
      <c r="J76" s="149">
        <f t="shared" si="31"/>
        <v>0</v>
      </c>
      <c r="K76" s="149">
        <f t="shared" si="31"/>
        <v>0</v>
      </c>
      <c r="L76" s="149">
        <f t="shared" si="31"/>
        <v>0</v>
      </c>
      <c r="M76" s="149">
        <f t="shared" si="31"/>
        <v>547792</v>
      </c>
      <c r="N76" s="149">
        <f t="shared" si="31"/>
        <v>0</v>
      </c>
      <c r="O76" s="149">
        <f t="shared" si="31"/>
        <v>132825.60000000001</v>
      </c>
      <c r="P76" s="149">
        <f t="shared" si="31"/>
        <v>0</v>
      </c>
      <c r="Q76" s="407"/>
      <c r="R76" s="407"/>
      <c r="S76" s="11"/>
      <c r="T76" s="13"/>
      <c r="U76" s="13"/>
      <c r="V76" s="13"/>
      <c r="W76" s="14"/>
    </row>
    <row r="77" spans="1:23" x14ac:dyDescent="0.3">
      <c r="A77" s="403"/>
      <c r="B77" s="407"/>
      <c r="C77" s="403"/>
      <c r="D77" s="403"/>
      <c r="E77" s="403"/>
      <c r="F77" s="138" t="s">
        <v>28</v>
      </c>
      <c r="G77" s="149">
        <f t="shared" si="29"/>
        <v>797058.2</v>
      </c>
      <c r="H77" s="149">
        <f t="shared" si="29"/>
        <v>0</v>
      </c>
      <c r="I77" s="149">
        <f t="shared" si="31"/>
        <v>116440.6</v>
      </c>
      <c r="J77" s="149">
        <f t="shared" si="31"/>
        <v>0</v>
      </c>
      <c r="K77" s="149">
        <f t="shared" si="31"/>
        <v>0</v>
      </c>
      <c r="L77" s="149">
        <f t="shared" si="31"/>
        <v>0</v>
      </c>
      <c r="M77" s="149">
        <f t="shared" si="31"/>
        <v>547792</v>
      </c>
      <c r="N77" s="149">
        <f t="shared" si="31"/>
        <v>0</v>
      </c>
      <c r="O77" s="149">
        <f t="shared" si="31"/>
        <v>132825.60000000001</v>
      </c>
      <c r="P77" s="149">
        <f t="shared" si="31"/>
        <v>0</v>
      </c>
      <c r="Q77" s="407"/>
      <c r="R77" s="407"/>
      <c r="S77" s="11"/>
      <c r="T77" s="14"/>
      <c r="U77" s="13"/>
      <c r="V77" s="13"/>
      <c r="W77" s="14"/>
    </row>
    <row r="78" spans="1:23" x14ac:dyDescent="0.3">
      <c r="A78" s="201" t="s">
        <v>87</v>
      </c>
      <c r="B78" s="524" t="s">
        <v>401</v>
      </c>
      <c r="C78" s="524"/>
      <c r="D78" s="524"/>
      <c r="E78" s="524"/>
      <c r="F78" s="524"/>
      <c r="G78" s="524"/>
      <c r="H78" s="524"/>
      <c r="I78" s="524"/>
      <c r="J78" s="524"/>
      <c r="K78" s="524"/>
      <c r="L78" s="524"/>
      <c r="M78" s="524"/>
      <c r="N78" s="524"/>
      <c r="O78" s="524"/>
      <c r="P78" s="524"/>
      <c r="Q78" s="448"/>
      <c r="R78" s="448"/>
      <c r="S78" s="11"/>
      <c r="T78" s="13"/>
      <c r="U78" s="13"/>
      <c r="V78" s="13"/>
      <c r="W78" s="14"/>
    </row>
    <row r="79" spans="1:23" ht="15" customHeight="1" x14ac:dyDescent="0.3">
      <c r="A79" s="403" t="s">
        <v>204</v>
      </c>
      <c r="B79" s="407" t="s">
        <v>593</v>
      </c>
      <c r="C79" s="525" t="s">
        <v>755</v>
      </c>
      <c r="D79" s="425" t="s">
        <v>181</v>
      </c>
      <c r="E79" s="425" t="s">
        <v>205</v>
      </c>
      <c r="F79" s="138" t="s">
        <v>112</v>
      </c>
      <c r="G79" s="149">
        <f t="shared" ref="G79:H81" si="32">I79+K79+M79+O79</f>
        <v>38929.5</v>
      </c>
      <c r="H79" s="149">
        <f t="shared" si="32"/>
        <v>25953</v>
      </c>
      <c r="I79" s="149">
        <f t="shared" ref="I79:P79" si="33">SUM(I80:I86)</f>
        <v>0</v>
      </c>
      <c r="J79" s="149">
        <f t="shared" si="33"/>
        <v>0</v>
      </c>
      <c r="K79" s="149">
        <f t="shared" si="33"/>
        <v>0</v>
      </c>
      <c r="L79" s="149">
        <f t="shared" si="33"/>
        <v>0</v>
      </c>
      <c r="M79" s="149">
        <f t="shared" si="33"/>
        <v>38929.5</v>
      </c>
      <c r="N79" s="149">
        <f t="shared" si="33"/>
        <v>25953</v>
      </c>
      <c r="O79" s="149">
        <f t="shared" si="33"/>
        <v>0</v>
      </c>
      <c r="P79" s="149">
        <f t="shared" si="33"/>
        <v>0</v>
      </c>
      <c r="Q79" s="407" t="s">
        <v>7</v>
      </c>
      <c r="R79" s="407"/>
      <c r="S79" s="11"/>
      <c r="T79" s="13"/>
      <c r="U79" s="13"/>
      <c r="V79" s="13"/>
      <c r="W79" s="14"/>
    </row>
    <row r="80" spans="1:23" x14ac:dyDescent="0.3">
      <c r="A80" s="403"/>
      <c r="B80" s="407"/>
      <c r="C80" s="525"/>
      <c r="D80" s="425"/>
      <c r="E80" s="425"/>
      <c r="F80" s="138" t="s">
        <v>22</v>
      </c>
      <c r="G80" s="149">
        <f t="shared" si="32"/>
        <v>12976.5</v>
      </c>
      <c r="H80" s="149">
        <f t="shared" si="32"/>
        <v>12976.5</v>
      </c>
      <c r="I80" s="149">
        <v>0</v>
      </c>
      <c r="J80" s="149">
        <v>0</v>
      </c>
      <c r="K80" s="149">
        <v>0</v>
      </c>
      <c r="L80" s="149">
        <v>0</v>
      </c>
      <c r="M80" s="149">
        <v>12976.5</v>
      </c>
      <c r="N80" s="149">
        <v>12976.5</v>
      </c>
      <c r="O80" s="149">
        <v>0</v>
      </c>
      <c r="P80" s="149">
        <v>0</v>
      </c>
      <c r="Q80" s="407"/>
      <c r="R80" s="407"/>
      <c r="S80" s="11"/>
      <c r="T80" s="13"/>
      <c r="U80" s="13"/>
      <c r="V80" s="13"/>
      <c r="W80" s="14"/>
    </row>
    <row r="81" spans="1:23" x14ac:dyDescent="0.3">
      <c r="A81" s="403"/>
      <c r="B81" s="407"/>
      <c r="C81" s="525"/>
      <c r="D81" s="425" t="s">
        <v>182</v>
      </c>
      <c r="E81" s="425" t="s">
        <v>182</v>
      </c>
      <c r="F81" s="138" t="s">
        <v>23</v>
      </c>
      <c r="G81" s="149">
        <f>I81+K81+M81+O81</f>
        <v>12976.5</v>
      </c>
      <c r="H81" s="149">
        <f t="shared" si="32"/>
        <v>12976.5</v>
      </c>
      <c r="I81" s="149">
        <v>0</v>
      </c>
      <c r="J81" s="149">
        <v>0</v>
      </c>
      <c r="K81" s="149">
        <v>0</v>
      </c>
      <c r="L81" s="149">
        <v>0</v>
      </c>
      <c r="M81" s="149">
        <v>12976.5</v>
      </c>
      <c r="N81" s="149">
        <v>12976.5</v>
      </c>
      <c r="O81" s="149">
        <v>0</v>
      </c>
      <c r="P81" s="149">
        <v>0</v>
      </c>
      <c r="Q81" s="407"/>
      <c r="R81" s="407"/>
      <c r="S81" s="11"/>
      <c r="T81" s="13"/>
      <c r="U81" s="13"/>
      <c r="V81" s="13"/>
      <c r="W81" s="14"/>
    </row>
    <row r="82" spans="1:23" x14ac:dyDescent="0.3">
      <c r="A82" s="403"/>
      <c r="B82" s="407"/>
      <c r="C82" s="525"/>
      <c r="D82" s="425" t="s">
        <v>182</v>
      </c>
      <c r="E82" s="425" t="s">
        <v>182</v>
      </c>
      <c r="F82" s="138" t="s">
        <v>24</v>
      </c>
      <c r="G82" s="149">
        <f t="shared" ref="G82:H86" si="34">I82+K82+M82+O82</f>
        <v>12976.5</v>
      </c>
      <c r="H82" s="149">
        <f t="shared" si="34"/>
        <v>0</v>
      </c>
      <c r="I82" s="149">
        <v>0</v>
      </c>
      <c r="J82" s="149">
        <v>0</v>
      </c>
      <c r="K82" s="149">
        <v>0</v>
      </c>
      <c r="L82" s="149">
        <v>0</v>
      </c>
      <c r="M82" s="149">
        <v>12976.5</v>
      </c>
      <c r="N82" s="149">
        <v>0</v>
      </c>
      <c r="O82" s="149">
        <v>0</v>
      </c>
      <c r="P82" s="149">
        <v>0</v>
      </c>
      <c r="Q82" s="407"/>
      <c r="R82" s="407"/>
      <c r="S82" s="11"/>
      <c r="T82" s="13"/>
      <c r="U82" s="13"/>
      <c r="V82" s="13"/>
      <c r="W82" s="14"/>
    </row>
    <row r="83" spans="1:23" x14ac:dyDescent="0.3">
      <c r="A83" s="403"/>
      <c r="B83" s="407"/>
      <c r="C83" s="525"/>
      <c r="D83" s="425" t="s">
        <v>182</v>
      </c>
      <c r="E83" s="425" t="s">
        <v>182</v>
      </c>
      <c r="F83" s="138" t="s">
        <v>25</v>
      </c>
      <c r="G83" s="149">
        <f t="shared" si="34"/>
        <v>0</v>
      </c>
      <c r="H83" s="149">
        <f t="shared" si="34"/>
        <v>0</v>
      </c>
      <c r="I83" s="149">
        <v>0</v>
      </c>
      <c r="J83" s="149">
        <v>0</v>
      </c>
      <c r="K83" s="149">
        <v>0</v>
      </c>
      <c r="L83" s="149">
        <v>0</v>
      </c>
      <c r="M83" s="149">
        <v>0</v>
      </c>
      <c r="N83" s="149">
        <v>0</v>
      </c>
      <c r="O83" s="149">
        <v>0</v>
      </c>
      <c r="P83" s="149">
        <v>0</v>
      </c>
      <c r="Q83" s="407"/>
      <c r="R83" s="407"/>
      <c r="S83" s="11"/>
      <c r="T83" s="13"/>
      <c r="U83" s="13"/>
      <c r="V83" s="13"/>
      <c r="W83" s="14"/>
    </row>
    <row r="84" spans="1:23" x14ac:dyDescent="0.3">
      <c r="A84" s="403"/>
      <c r="B84" s="407"/>
      <c r="C84" s="525"/>
      <c r="D84" s="425" t="s">
        <v>182</v>
      </c>
      <c r="E84" s="425" t="s">
        <v>182</v>
      </c>
      <c r="F84" s="138" t="s">
        <v>26</v>
      </c>
      <c r="G84" s="149">
        <f t="shared" si="34"/>
        <v>0</v>
      </c>
      <c r="H84" s="149">
        <f t="shared" si="34"/>
        <v>0</v>
      </c>
      <c r="I84" s="149">
        <v>0</v>
      </c>
      <c r="J84" s="149">
        <v>0</v>
      </c>
      <c r="K84" s="149">
        <v>0</v>
      </c>
      <c r="L84" s="149">
        <v>0</v>
      </c>
      <c r="M84" s="149">
        <v>0</v>
      </c>
      <c r="N84" s="149">
        <v>0</v>
      </c>
      <c r="O84" s="149">
        <v>0</v>
      </c>
      <c r="P84" s="149">
        <v>0</v>
      </c>
      <c r="Q84" s="407"/>
      <c r="R84" s="407"/>
      <c r="S84" s="11"/>
      <c r="T84" s="13"/>
      <c r="U84" s="13"/>
      <c r="V84" s="13"/>
      <c r="W84" s="14"/>
    </row>
    <row r="85" spans="1:23" x14ac:dyDescent="0.3">
      <c r="A85" s="403"/>
      <c r="B85" s="407"/>
      <c r="C85" s="525"/>
      <c r="D85" s="425" t="s">
        <v>182</v>
      </c>
      <c r="E85" s="425" t="s">
        <v>182</v>
      </c>
      <c r="F85" s="138" t="s">
        <v>41</v>
      </c>
      <c r="G85" s="149">
        <f t="shared" si="34"/>
        <v>0</v>
      </c>
      <c r="H85" s="149">
        <f t="shared" si="34"/>
        <v>0</v>
      </c>
      <c r="I85" s="149">
        <v>0</v>
      </c>
      <c r="J85" s="149">
        <v>0</v>
      </c>
      <c r="K85" s="149">
        <v>0</v>
      </c>
      <c r="L85" s="149">
        <v>0</v>
      </c>
      <c r="M85" s="149">
        <v>0</v>
      </c>
      <c r="N85" s="149">
        <v>0</v>
      </c>
      <c r="O85" s="149">
        <v>0</v>
      </c>
      <c r="P85" s="149">
        <v>0</v>
      </c>
      <c r="Q85" s="407"/>
      <c r="R85" s="407"/>
      <c r="S85" s="11"/>
      <c r="T85" s="13"/>
      <c r="U85" s="13"/>
      <c r="V85" s="13"/>
      <c r="W85" s="14"/>
    </row>
    <row r="86" spans="1:23" x14ac:dyDescent="0.3">
      <c r="A86" s="403"/>
      <c r="B86" s="407"/>
      <c r="C86" s="525"/>
      <c r="D86" s="425" t="s">
        <v>182</v>
      </c>
      <c r="E86" s="425" t="s">
        <v>182</v>
      </c>
      <c r="F86" s="138" t="s">
        <v>28</v>
      </c>
      <c r="G86" s="149">
        <f t="shared" si="34"/>
        <v>0</v>
      </c>
      <c r="H86" s="149">
        <f t="shared" si="34"/>
        <v>0</v>
      </c>
      <c r="I86" s="149">
        <v>0</v>
      </c>
      <c r="J86" s="149">
        <v>0</v>
      </c>
      <c r="K86" s="149">
        <v>0</v>
      </c>
      <c r="L86" s="149">
        <v>0</v>
      </c>
      <c r="M86" s="149">
        <v>0</v>
      </c>
      <c r="N86" s="149">
        <v>0</v>
      </c>
      <c r="O86" s="149">
        <v>0</v>
      </c>
      <c r="P86" s="149">
        <v>0</v>
      </c>
      <c r="Q86" s="407"/>
      <c r="R86" s="407"/>
      <c r="S86" s="11"/>
      <c r="T86" s="13"/>
      <c r="U86" s="13"/>
      <c r="V86" s="13"/>
      <c r="W86" s="14"/>
    </row>
    <row r="87" spans="1:23" x14ac:dyDescent="0.3">
      <c r="A87" s="403"/>
      <c r="B87" s="407" t="s">
        <v>206</v>
      </c>
      <c r="C87" s="403"/>
      <c r="D87" s="403"/>
      <c r="E87" s="403"/>
      <c r="F87" s="138" t="s">
        <v>112</v>
      </c>
      <c r="G87" s="149">
        <f t="shared" ref="G87:H94" si="35">I87+K87+M87+O87</f>
        <v>38929.5</v>
      </c>
      <c r="H87" s="149">
        <f t="shared" si="35"/>
        <v>25953</v>
      </c>
      <c r="I87" s="149">
        <f t="shared" ref="I87:P87" si="36">SUM(I88:I94)</f>
        <v>0</v>
      </c>
      <c r="J87" s="149">
        <f t="shared" si="36"/>
        <v>0</v>
      </c>
      <c r="K87" s="149">
        <f t="shared" si="36"/>
        <v>0</v>
      </c>
      <c r="L87" s="149">
        <f t="shared" si="36"/>
        <v>0</v>
      </c>
      <c r="M87" s="149">
        <f t="shared" si="36"/>
        <v>38929.5</v>
      </c>
      <c r="N87" s="149">
        <f t="shared" si="36"/>
        <v>25953</v>
      </c>
      <c r="O87" s="149">
        <f t="shared" si="36"/>
        <v>0</v>
      </c>
      <c r="P87" s="149">
        <f t="shared" si="36"/>
        <v>0</v>
      </c>
      <c r="Q87" s="407"/>
      <c r="R87" s="407"/>
      <c r="S87" s="11"/>
      <c r="T87" s="13"/>
      <c r="U87" s="13"/>
      <c r="V87" s="13"/>
      <c r="W87" s="14"/>
    </row>
    <row r="88" spans="1:23" x14ac:dyDescent="0.3">
      <c r="A88" s="403"/>
      <c r="B88" s="407"/>
      <c r="C88" s="403"/>
      <c r="D88" s="403"/>
      <c r="E88" s="403"/>
      <c r="F88" s="138" t="s">
        <v>22</v>
      </c>
      <c r="G88" s="149">
        <f t="shared" si="35"/>
        <v>12976.5</v>
      </c>
      <c r="H88" s="149">
        <f t="shared" si="35"/>
        <v>12976.5</v>
      </c>
      <c r="I88" s="149">
        <f t="shared" ref="I88:P94" si="37">I80</f>
        <v>0</v>
      </c>
      <c r="J88" s="149">
        <f t="shared" si="37"/>
        <v>0</v>
      </c>
      <c r="K88" s="149">
        <f t="shared" si="37"/>
        <v>0</v>
      </c>
      <c r="L88" s="149">
        <f t="shared" si="37"/>
        <v>0</v>
      </c>
      <c r="M88" s="149">
        <f t="shared" si="37"/>
        <v>12976.5</v>
      </c>
      <c r="N88" s="149">
        <f t="shared" si="37"/>
        <v>12976.5</v>
      </c>
      <c r="O88" s="149">
        <f t="shared" si="37"/>
        <v>0</v>
      </c>
      <c r="P88" s="149">
        <f t="shared" si="37"/>
        <v>0</v>
      </c>
      <c r="Q88" s="407"/>
      <c r="R88" s="407"/>
      <c r="S88" s="11"/>
      <c r="T88" s="13"/>
      <c r="U88" s="13"/>
      <c r="V88" s="13"/>
      <c r="W88" s="14"/>
    </row>
    <row r="89" spans="1:23" x14ac:dyDescent="0.3">
      <c r="A89" s="403"/>
      <c r="B89" s="407"/>
      <c r="C89" s="403"/>
      <c r="D89" s="403"/>
      <c r="E89" s="403"/>
      <c r="F89" s="138" t="s">
        <v>23</v>
      </c>
      <c r="G89" s="149">
        <f t="shared" si="35"/>
        <v>12976.5</v>
      </c>
      <c r="H89" s="149">
        <f t="shared" si="35"/>
        <v>12976.5</v>
      </c>
      <c r="I89" s="149">
        <f t="shared" si="37"/>
        <v>0</v>
      </c>
      <c r="J89" s="149">
        <f t="shared" si="37"/>
        <v>0</v>
      </c>
      <c r="K89" s="149">
        <f t="shared" si="37"/>
        <v>0</v>
      </c>
      <c r="L89" s="149">
        <f t="shared" si="37"/>
        <v>0</v>
      </c>
      <c r="M89" s="149">
        <f t="shared" si="37"/>
        <v>12976.5</v>
      </c>
      <c r="N89" s="149">
        <f>N81</f>
        <v>12976.5</v>
      </c>
      <c r="O89" s="149">
        <f t="shared" si="37"/>
        <v>0</v>
      </c>
      <c r="P89" s="149">
        <f t="shared" si="37"/>
        <v>0</v>
      </c>
      <c r="Q89" s="407"/>
      <c r="R89" s="407"/>
      <c r="S89" s="11"/>
      <c r="T89" s="13"/>
      <c r="U89" s="13"/>
      <c r="V89" s="13"/>
      <c r="W89" s="14"/>
    </row>
    <row r="90" spans="1:23" x14ac:dyDescent="0.3">
      <c r="A90" s="403"/>
      <c r="B90" s="407"/>
      <c r="C90" s="403"/>
      <c r="D90" s="403"/>
      <c r="E90" s="403"/>
      <c r="F90" s="138" t="s">
        <v>24</v>
      </c>
      <c r="G90" s="149">
        <f t="shared" si="35"/>
        <v>12976.5</v>
      </c>
      <c r="H90" s="149">
        <f t="shared" si="35"/>
        <v>0</v>
      </c>
      <c r="I90" s="149">
        <f t="shared" si="37"/>
        <v>0</v>
      </c>
      <c r="J90" s="149">
        <f t="shared" si="37"/>
        <v>0</v>
      </c>
      <c r="K90" s="149">
        <f t="shared" si="37"/>
        <v>0</v>
      </c>
      <c r="L90" s="149">
        <f t="shared" si="37"/>
        <v>0</v>
      </c>
      <c r="M90" s="149">
        <f t="shared" si="37"/>
        <v>12976.5</v>
      </c>
      <c r="N90" s="149">
        <f t="shared" si="37"/>
        <v>0</v>
      </c>
      <c r="O90" s="149">
        <f t="shared" si="37"/>
        <v>0</v>
      </c>
      <c r="P90" s="149">
        <f t="shared" si="37"/>
        <v>0</v>
      </c>
      <c r="Q90" s="407"/>
      <c r="R90" s="407"/>
      <c r="S90" s="11"/>
      <c r="T90" s="13"/>
      <c r="U90" s="13"/>
      <c r="V90" s="13"/>
      <c r="W90" s="14"/>
    </row>
    <row r="91" spans="1:23" x14ac:dyDescent="0.3">
      <c r="A91" s="403"/>
      <c r="B91" s="407"/>
      <c r="C91" s="403"/>
      <c r="D91" s="403"/>
      <c r="E91" s="403"/>
      <c r="F91" s="138" t="s">
        <v>25</v>
      </c>
      <c r="G91" s="149">
        <f t="shared" si="35"/>
        <v>0</v>
      </c>
      <c r="H91" s="149">
        <f t="shared" si="35"/>
        <v>0</v>
      </c>
      <c r="I91" s="149">
        <f t="shared" si="37"/>
        <v>0</v>
      </c>
      <c r="J91" s="149">
        <f t="shared" si="37"/>
        <v>0</v>
      </c>
      <c r="K91" s="149">
        <f t="shared" si="37"/>
        <v>0</v>
      </c>
      <c r="L91" s="149">
        <f t="shared" si="37"/>
        <v>0</v>
      </c>
      <c r="M91" s="149">
        <f t="shared" si="37"/>
        <v>0</v>
      </c>
      <c r="N91" s="149">
        <f t="shared" si="37"/>
        <v>0</v>
      </c>
      <c r="O91" s="149">
        <f t="shared" si="37"/>
        <v>0</v>
      </c>
      <c r="P91" s="149">
        <f t="shared" si="37"/>
        <v>0</v>
      </c>
      <c r="Q91" s="407"/>
      <c r="R91" s="407"/>
      <c r="S91" s="11"/>
      <c r="T91" s="13"/>
      <c r="U91" s="13"/>
      <c r="V91" s="13"/>
      <c r="W91" s="14"/>
    </row>
    <row r="92" spans="1:23" x14ac:dyDescent="0.3">
      <c r="A92" s="403"/>
      <c r="B92" s="407"/>
      <c r="C92" s="403"/>
      <c r="D92" s="403"/>
      <c r="E92" s="403"/>
      <c r="F92" s="138" t="s">
        <v>26</v>
      </c>
      <c r="G92" s="149">
        <f t="shared" si="35"/>
        <v>0</v>
      </c>
      <c r="H92" s="149">
        <f t="shared" si="35"/>
        <v>0</v>
      </c>
      <c r="I92" s="149">
        <f t="shared" si="37"/>
        <v>0</v>
      </c>
      <c r="J92" s="149">
        <f t="shared" si="37"/>
        <v>0</v>
      </c>
      <c r="K92" s="149">
        <f t="shared" si="37"/>
        <v>0</v>
      </c>
      <c r="L92" s="149">
        <f t="shared" si="37"/>
        <v>0</v>
      </c>
      <c r="M92" s="149">
        <f t="shared" si="37"/>
        <v>0</v>
      </c>
      <c r="N92" s="149">
        <f t="shared" si="37"/>
        <v>0</v>
      </c>
      <c r="O92" s="149">
        <f t="shared" si="37"/>
        <v>0</v>
      </c>
      <c r="P92" s="149">
        <f t="shared" si="37"/>
        <v>0</v>
      </c>
      <c r="Q92" s="407"/>
      <c r="R92" s="407"/>
      <c r="S92" s="11"/>
      <c r="T92" s="13"/>
      <c r="U92" s="13"/>
      <c r="V92" s="13"/>
      <c r="W92" s="14"/>
    </row>
    <row r="93" spans="1:23" x14ac:dyDescent="0.3">
      <c r="A93" s="403"/>
      <c r="B93" s="407"/>
      <c r="C93" s="403"/>
      <c r="D93" s="403"/>
      <c r="E93" s="403"/>
      <c r="F93" s="138" t="s">
        <v>41</v>
      </c>
      <c r="G93" s="149">
        <f t="shared" si="35"/>
        <v>0</v>
      </c>
      <c r="H93" s="149">
        <f t="shared" si="35"/>
        <v>0</v>
      </c>
      <c r="I93" s="149">
        <f t="shared" si="37"/>
        <v>0</v>
      </c>
      <c r="J93" s="149">
        <f t="shared" si="37"/>
        <v>0</v>
      </c>
      <c r="K93" s="149">
        <f t="shared" si="37"/>
        <v>0</v>
      </c>
      <c r="L93" s="149">
        <f t="shared" si="37"/>
        <v>0</v>
      </c>
      <c r="M93" s="149">
        <f t="shared" si="37"/>
        <v>0</v>
      </c>
      <c r="N93" s="149">
        <f t="shared" si="37"/>
        <v>0</v>
      </c>
      <c r="O93" s="149">
        <f t="shared" si="37"/>
        <v>0</v>
      </c>
      <c r="P93" s="149">
        <f t="shared" si="37"/>
        <v>0</v>
      </c>
      <c r="Q93" s="407"/>
      <c r="R93" s="407"/>
      <c r="S93" s="11"/>
      <c r="T93" s="13"/>
      <c r="U93" s="13"/>
      <c r="V93" s="13"/>
      <c r="W93" s="14"/>
    </row>
    <row r="94" spans="1:23" x14ac:dyDescent="0.3">
      <c r="A94" s="403"/>
      <c r="B94" s="407"/>
      <c r="C94" s="403"/>
      <c r="D94" s="403"/>
      <c r="E94" s="403"/>
      <c r="F94" s="138" t="s">
        <v>28</v>
      </c>
      <c r="G94" s="149">
        <f t="shared" si="35"/>
        <v>0</v>
      </c>
      <c r="H94" s="149">
        <f t="shared" si="35"/>
        <v>0</v>
      </c>
      <c r="I94" s="149">
        <f t="shared" si="37"/>
        <v>0</v>
      </c>
      <c r="J94" s="149">
        <f t="shared" si="37"/>
        <v>0</v>
      </c>
      <c r="K94" s="149">
        <f t="shared" si="37"/>
        <v>0</v>
      </c>
      <c r="L94" s="149">
        <f t="shared" si="37"/>
        <v>0</v>
      </c>
      <c r="M94" s="149">
        <f t="shared" si="37"/>
        <v>0</v>
      </c>
      <c r="N94" s="149">
        <f t="shared" si="37"/>
        <v>0</v>
      </c>
      <c r="O94" s="149">
        <f t="shared" si="37"/>
        <v>0</v>
      </c>
      <c r="P94" s="149">
        <f t="shared" si="37"/>
        <v>0</v>
      </c>
      <c r="Q94" s="407"/>
      <c r="R94" s="407"/>
      <c r="S94" s="11"/>
      <c r="T94" s="13"/>
      <c r="U94" s="13"/>
      <c r="V94" s="13"/>
      <c r="W94" s="14"/>
    </row>
    <row r="95" spans="1:23" x14ac:dyDescent="0.3">
      <c r="A95" s="201" t="s">
        <v>90</v>
      </c>
      <c r="B95" s="524" t="s">
        <v>402</v>
      </c>
      <c r="C95" s="524"/>
      <c r="D95" s="524"/>
      <c r="E95" s="524"/>
      <c r="F95" s="524"/>
      <c r="G95" s="524"/>
      <c r="H95" s="524"/>
      <c r="I95" s="524"/>
      <c r="J95" s="524"/>
      <c r="K95" s="524"/>
      <c r="L95" s="524"/>
      <c r="M95" s="524"/>
      <c r="N95" s="524"/>
      <c r="O95" s="524"/>
      <c r="P95" s="524"/>
      <c r="Q95" s="448"/>
      <c r="R95" s="448"/>
      <c r="S95" s="11"/>
      <c r="T95" s="13"/>
      <c r="U95" s="13"/>
      <c r="V95" s="13"/>
      <c r="W95" s="14"/>
    </row>
    <row r="96" spans="1:23" ht="17.25" customHeight="1" x14ac:dyDescent="0.3">
      <c r="A96" s="526" t="s">
        <v>403</v>
      </c>
      <c r="B96" s="407" t="s">
        <v>713</v>
      </c>
      <c r="C96" s="525" t="s">
        <v>71</v>
      </c>
      <c r="D96" s="425" t="s">
        <v>181</v>
      </c>
      <c r="E96" s="425" t="s">
        <v>205</v>
      </c>
      <c r="F96" s="138" t="s">
        <v>112</v>
      </c>
      <c r="G96" s="149">
        <f>I96+K96+M96+O96</f>
        <v>412500</v>
      </c>
      <c r="H96" s="149">
        <f>J96+L96+N96+P96</f>
        <v>0</v>
      </c>
      <c r="I96" s="149">
        <f t="shared" ref="I96:P96" si="38">SUM(I97:I103)</f>
        <v>75000</v>
      </c>
      <c r="J96" s="149">
        <f t="shared" si="38"/>
        <v>0</v>
      </c>
      <c r="K96" s="149">
        <f t="shared" si="38"/>
        <v>0</v>
      </c>
      <c r="L96" s="149">
        <f t="shared" si="38"/>
        <v>0</v>
      </c>
      <c r="M96" s="149">
        <f t="shared" si="38"/>
        <v>337500</v>
      </c>
      <c r="N96" s="149">
        <f t="shared" si="38"/>
        <v>0</v>
      </c>
      <c r="O96" s="149">
        <f t="shared" si="38"/>
        <v>0</v>
      </c>
      <c r="P96" s="149">
        <f t="shared" si="38"/>
        <v>0</v>
      </c>
      <c r="Q96" s="407" t="s">
        <v>7</v>
      </c>
      <c r="R96" s="407"/>
      <c r="S96" s="11"/>
      <c r="T96" s="13"/>
      <c r="U96" s="13"/>
      <c r="V96" s="13"/>
      <c r="W96" s="14"/>
    </row>
    <row r="97" spans="1:23" ht="17.25" customHeight="1" x14ac:dyDescent="0.3">
      <c r="A97" s="526"/>
      <c r="B97" s="407"/>
      <c r="C97" s="525"/>
      <c r="D97" s="425"/>
      <c r="E97" s="425"/>
      <c r="F97" s="138" t="s">
        <v>22</v>
      </c>
      <c r="G97" s="149">
        <f t="shared" ref="G97:H104" si="39">I97+K97+M97+O97</f>
        <v>112500</v>
      </c>
      <c r="H97" s="149">
        <f t="shared" si="39"/>
        <v>0</v>
      </c>
      <c r="I97" s="149">
        <v>0</v>
      </c>
      <c r="J97" s="149">
        <v>0</v>
      </c>
      <c r="K97" s="149">
        <v>0</v>
      </c>
      <c r="L97" s="149">
        <v>0</v>
      </c>
      <c r="M97" s="149">
        <v>112500</v>
      </c>
      <c r="N97" s="149">
        <v>0</v>
      </c>
      <c r="O97" s="149">
        <v>0</v>
      </c>
      <c r="P97" s="149">
        <v>0</v>
      </c>
      <c r="Q97" s="407"/>
      <c r="R97" s="407"/>
      <c r="S97" s="11"/>
      <c r="T97" s="13"/>
      <c r="U97" s="13"/>
      <c r="V97" s="13"/>
      <c r="W97" s="14"/>
    </row>
    <row r="98" spans="1:23" ht="17.25" customHeight="1" x14ac:dyDescent="0.3">
      <c r="A98" s="526"/>
      <c r="B98" s="407"/>
      <c r="C98" s="525"/>
      <c r="D98" s="425" t="s">
        <v>182</v>
      </c>
      <c r="E98" s="425" t="s">
        <v>182</v>
      </c>
      <c r="F98" s="138" t="s">
        <v>23</v>
      </c>
      <c r="G98" s="149">
        <f t="shared" si="39"/>
        <v>150000</v>
      </c>
      <c r="H98" s="149">
        <f t="shared" si="39"/>
        <v>0</v>
      </c>
      <c r="I98" s="149">
        <v>75000</v>
      </c>
      <c r="J98" s="149">
        <v>0</v>
      </c>
      <c r="K98" s="149">
        <v>0</v>
      </c>
      <c r="L98" s="149">
        <v>0</v>
      </c>
      <c r="M98" s="149">
        <v>75000</v>
      </c>
      <c r="N98" s="149">
        <v>0</v>
      </c>
      <c r="O98" s="149">
        <v>0</v>
      </c>
      <c r="P98" s="149">
        <v>0</v>
      </c>
      <c r="Q98" s="407"/>
      <c r="R98" s="407"/>
      <c r="S98" s="11"/>
      <c r="T98" s="13"/>
      <c r="U98" s="13"/>
      <c r="V98" s="13"/>
      <c r="W98" s="14"/>
    </row>
    <row r="99" spans="1:23" ht="17.25" customHeight="1" x14ac:dyDescent="0.3">
      <c r="A99" s="526"/>
      <c r="B99" s="407"/>
      <c r="C99" s="525"/>
      <c r="D99" s="425" t="s">
        <v>182</v>
      </c>
      <c r="E99" s="425" t="s">
        <v>182</v>
      </c>
      <c r="F99" s="138" t="s">
        <v>24</v>
      </c>
      <c r="G99" s="149">
        <f t="shared" si="39"/>
        <v>75000</v>
      </c>
      <c r="H99" s="149">
        <f t="shared" si="39"/>
        <v>0</v>
      </c>
      <c r="I99" s="149">
        <v>0</v>
      </c>
      <c r="J99" s="149">
        <v>0</v>
      </c>
      <c r="K99" s="149">
        <v>0</v>
      </c>
      <c r="L99" s="149">
        <v>0</v>
      </c>
      <c r="M99" s="149">
        <v>75000</v>
      </c>
      <c r="N99" s="149">
        <v>0</v>
      </c>
      <c r="O99" s="149">
        <v>0</v>
      </c>
      <c r="P99" s="149">
        <v>0</v>
      </c>
      <c r="Q99" s="407"/>
      <c r="R99" s="407"/>
      <c r="S99" s="11"/>
      <c r="T99" s="13"/>
      <c r="U99" s="13"/>
      <c r="V99" s="13"/>
      <c r="W99" s="14"/>
    </row>
    <row r="100" spans="1:23" ht="17.25" customHeight="1" x14ac:dyDescent="0.3">
      <c r="A100" s="526"/>
      <c r="B100" s="407"/>
      <c r="C100" s="525"/>
      <c r="D100" s="425" t="s">
        <v>182</v>
      </c>
      <c r="E100" s="425" t="s">
        <v>182</v>
      </c>
      <c r="F100" s="138" t="s">
        <v>25</v>
      </c>
      <c r="G100" s="149">
        <f t="shared" si="39"/>
        <v>75000</v>
      </c>
      <c r="H100" s="149">
        <f t="shared" si="39"/>
        <v>0</v>
      </c>
      <c r="I100" s="149">
        <v>0</v>
      </c>
      <c r="J100" s="149">
        <v>0</v>
      </c>
      <c r="K100" s="149">
        <v>0</v>
      </c>
      <c r="L100" s="149">
        <v>0</v>
      </c>
      <c r="M100" s="149">
        <v>75000</v>
      </c>
      <c r="N100" s="149">
        <v>0</v>
      </c>
      <c r="O100" s="149">
        <v>0</v>
      </c>
      <c r="P100" s="149">
        <v>0</v>
      </c>
      <c r="Q100" s="407"/>
      <c r="R100" s="407"/>
      <c r="S100" s="11"/>
      <c r="T100" s="13"/>
      <c r="U100" s="13"/>
      <c r="V100" s="13"/>
      <c r="W100" s="14"/>
    </row>
    <row r="101" spans="1:23" ht="17.25" customHeight="1" x14ac:dyDescent="0.3">
      <c r="A101" s="526"/>
      <c r="B101" s="407"/>
      <c r="C101" s="525"/>
      <c r="D101" s="425" t="s">
        <v>182</v>
      </c>
      <c r="E101" s="425" t="s">
        <v>182</v>
      </c>
      <c r="F101" s="138" t="s">
        <v>26</v>
      </c>
      <c r="G101" s="149">
        <f t="shared" si="39"/>
        <v>0</v>
      </c>
      <c r="H101" s="149">
        <f t="shared" si="39"/>
        <v>0</v>
      </c>
      <c r="I101" s="149">
        <v>0</v>
      </c>
      <c r="J101" s="149">
        <v>0</v>
      </c>
      <c r="K101" s="149">
        <v>0</v>
      </c>
      <c r="L101" s="149">
        <v>0</v>
      </c>
      <c r="M101" s="149">
        <v>0</v>
      </c>
      <c r="N101" s="149">
        <v>0</v>
      </c>
      <c r="O101" s="149">
        <v>0</v>
      </c>
      <c r="P101" s="149">
        <v>0</v>
      </c>
      <c r="Q101" s="407"/>
      <c r="R101" s="407"/>
      <c r="S101" s="11"/>
      <c r="T101" s="13"/>
      <c r="U101" s="13"/>
      <c r="V101" s="13"/>
      <c r="W101" s="14"/>
    </row>
    <row r="102" spans="1:23" ht="17.25" customHeight="1" x14ac:dyDescent="0.3">
      <c r="A102" s="526"/>
      <c r="B102" s="407"/>
      <c r="C102" s="525"/>
      <c r="D102" s="425" t="s">
        <v>182</v>
      </c>
      <c r="E102" s="425" t="s">
        <v>182</v>
      </c>
      <c r="F102" s="138" t="s">
        <v>41</v>
      </c>
      <c r="G102" s="149">
        <f t="shared" si="39"/>
        <v>0</v>
      </c>
      <c r="H102" s="149">
        <f t="shared" si="39"/>
        <v>0</v>
      </c>
      <c r="I102" s="149">
        <v>0</v>
      </c>
      <c r="J102" s="149">
        <v>0</v>
      </c>
      <c r="K102" s="149">
        <v>0</v>
      </c>
      <c r="L102" s="149">
        <v>0</v>
      </c>
      <c r="M102" s="149">
        <v>0</v>
      </c>
      <c r="N102" s="149">
        <v>0</v>
      </c>
      <c r="O102" s="149">
        <v>0</v>
      </c>
      <c r="P102" s="149">
        <v>0</v>
      </c>
      <c r="Q102" s="407"/>
      <c r="R102" s="407"/>
      <c r="S102" s="11"/>
      <c r="T102" s="13"/>
      <c r="U102" s="13"/>
      <c r="V102" s="13"/>
      <c r="W102" s="14"/>
    </row>
    <row r="103" spans="1:23" ht="17.25" customHeight="1" x14ac:dyDescent="0.3">
      <c r="A103" s="526"/>
      <c r="B103" s="407"/>
      <c r="C103" s="525"/>
      <c r="D103" s="425" t="s">
        <v>182</v>
      </c>
      <c r="E103" s="425" t="s">
        <v>182</v>
      </c>
      <c r="F103" s="138" t="s">
        <v>28</v>
      </c>
      <c r="G103" s="149">
        <f t="shared" si="39"/>
        <v>0</v>
      </c>
      <c r="H103" s="149">
        <f t="shared" si="39"/>
        <v>0</v>
      </c>
      <c r="I103" s="149">
        <v>0</v>
      </c>
      <c r="J103" s="149">
        <v>0</v>
      </c>
      <c r="K103" s="149">
        <v>0</v>
      </c>
      <c r="L103" s="149">
        <v>0</v>
      </c>
      <c r="M103" s="149">
        <v>0</v>
      </c>
      <c r="N103" s="149">
        <v>0</v>
      </c>
      <c r="O103" s="149">
        <v>0</v>
      </c>
      <c r="P103" s="149">
        <v>0</v>
      </c>
      <c r="Q103" s="407"/>
      <c r="R103" s="407"/>
      <c r="S103" s="11"/>
      <c r="T103" s="13"/>
      <c r="U103" s="13"/>
      <c r="V103" s="13"/>
      <c r="W103" s="14"/>
    </row>
    <row r="104" spans="1:23" x14ac:dyDescent="0.3">
      <c r="A104" s="403"/>
      <c r="B104" s="407" t="s">
        <v>385</v>
      </c>
      <c r="C104" s="403"/>
      <c r="D104" s="403"/>
      <c r="E104" s="403"/>
      <c r="F104" s="138" t="s">
        <v>112</v>
      </c>
      <c r="G104" s="149">
        <f t="shared" si="39"/>
        <v>412500</v>
      </c>
      <c r="H104" s="149">
        <f t="shared" si="39"/>
        <v>0</v>
      </c>
      <c r="I104" s="149">
        <f t="shared" ref="I104:P104" si="40">SUM(I105:I111)</f>
        <v>75000</v>
      </c>
      <c r="J104" s="149">
        <f t="shared" si="40"/>
        <v>0</v>
      </c>
      <c r="K104" s="149">
        <f t="shared" si="40"/>
        <v>0</v>
      </c>
      <c r="L104" s="149">
        <f t="shared" si="40"/>
        <v>0</v>
      </c>
      <c r="M104" s="149">
        <f t="shared" si="40"/>
        <v>337500</v>
      </c>
      <c r="N104" s="149">
        <f t="shared" si="40"/>
        <v>0</v>
      </c>
      <c r="O104" s="149">
        <f t="shared" si="40"/>
        <v>0</v>
      </c>
      <c r="P104" s="149">
        <f t="shared" si="40"/>
        <v>0</v>
      </c>
      <c r="Q104" s="407"/>
      <c r="R104" s="407"/>
      <c r="S104" s="11"/>
      <c r="T104" s="13"/>
      <c r="U104" s="13"/>
      <c r="V104" s="13"/>
      <c r="W104" s="14"/>
    </row>
    <row r="105" spans="1:23" x14ac:dyDescent="0.3">
      <c r="A105" s="403"/>
      <c r="B105" s="407"/>
      <c r="C105" s="403"/>
      <c r="D105" s="403"/>
      <c r="E105" s="403"/>
      <c r="F105" s="138" t="s">
        <v>22</v>
      </c>
      <c r="G105" s="149">
        <f t="shared" ref="G105:H111" si="41">I105+K105+M105+O105</f>
        <v>112500</v>
      </c>
      <c r="H105" s="149">
        <f t="shared" si="41"/>
        <v>0</v>
      </c>
      <c r="I105" s="149">
        <f t="shared" ref="I105:I111" si="42">I97</f>
        <v>0</v>
      </c>
      <c r="J105" s="149">
        <v>0</v>
      </c>
      <c r="K105" s="149">
        <f t="shared" ref="K105:M111" si="43">K97</f>
        <v>0</v>
      </c>
      <c r="L105" s="149">
        <f t="shared" si="43"/>
        <v>0</v>
      </c>
      <c r="M105" s="149">
        <f t="shared" si="43"/>
        <v>112500</v>
      </c>
      <c r="N105" s="149">
        <v>0</v>
      </c>
      <c r="O105" s="149">
        <f t="shared" ref="O105:O111" si="44">O97</f>
        <v>0</v>
      </c>
      <c r="P105" s="149">
        <v>0</v>
      </c>
      <c r="Q105" s="407"/>
      <c r="R105" s="407"/>
      <c r="S105" s="11"/>
      <c r="T105" s="13"/>
      <c r="U105" s="13"/>
      <c r="V105" s="13"/>
      <c r="W105" s="14"/>
    </row>
    <row r="106" spans="1:23" x14ac:dyDescent="0.3">
      <c r="A106" s="403"/>
      <c r="B106" s="407"/>
      <c r="C106" s="403"/>
      <c r="D106" s="403"/>
      <c r="E106" s="403"/>
      <c r="F106" s="138" t="s">
        <v>23</v>
      </c>
      <c r="G106" s="149">
        <f t="shared" si="41"/>
        <v>150000</v>
      </c>
      <c r="H106" s="149">
        <f t="shared" si="41"/>
        <v>0</v>
      </c>
      <c r="I106" s="149">
        <f t="shared" si="42"/>
        <v>75000</v>
      </c>
      <c r="J106" s="149">
        <v>0</v>
      </c>
      <c r="K106" s="149">
        <f t="shared" si="43"/>
        <v>0</v>
      </c>
      <c r="L106" s="149">
        <f t="shared" si="43"/>
        <v>0</v>
      </c>
      <c r="M106" s="149">
        <f t="shared" si="43"/>
        <v>75000</v>
      </c>
      <c r="N106" s="149">
        <v>0</v>
      </c>
      <c r="O106" s="149">
        <f t="shared" si="44"/>
        <v>0</v>
      </c>
      <c r="P106" s="149">
        <v>0</v>
      </c>
      <c r="Q106" s="407"/>
      <c r="R106" s="407"/>
      <c r="S106" s="11"/>
      <c r="T106" s="13"/>
      <c r="U106" s="13"/>
      <c r="V106" s="13"/>
      <c r="W106" s="14"/>
    </row>
    <row r="107" spans="1:23" x14ac:dyDescent="0.3">
      <c r="A107" s="403"/>
      <c r="B107" s="407"/>
      <c r="C107" s="403"/>
      <c r="D107" s="403"/>
      <c r="E107" s="403"/>
      <c r="F107" s="138" t="s">
        <v>24</v>
      </c>
      <c r="G107" s="149">
        <f t="shared" si="41"/>
        <v>75000</v>
      </c>
      <c r="H107" s="149">
        <f t="shared" si="41"/>
        <v>0</v>
      </c>
      <c r="I107" s="149">
        <f t="shared" si="42"/>
        <v>0</v>
      </c>
      <c r="J107" s="149">
        <v>0</v>
      </c>
      <c r="K107" s="149">
        <f t="shared" si="43"/>
        <v>0</v>
      </c>
      <c r="L107" s="149">
        <f t="shared" si="43"/>
        <v>0</v>
      </c>
      <c r="M107" s="149">
        <f t="shared" si="43"/>
        <v>75000</v>
      </c>
      <c r="N107" s="149">
        <v>0</v>
      </c>
      <c r="O107" s="149">
        <f t="shared" si="44"/>
        <v>0</v>
      </c>
      <c r="P107" s="149">
        <v>0</v>
      </c>
      <c r="Q107" s="407"/>
      <c r="R107" s="407"/>
      <c r="S107" s="11"/>
      <c r="T107" s="13"/>
      <c r="U107" s="13"/>
      <c r="V107" s="13"/>
      <c r="W107" s="14"/>
    </row>
    <row r="108" spans="1:23" x14ac:dyDescent="0.3">
      <c r="A108" s="403"/>
      <c r="B108" s="407"/>
      <c r="C108" s="403"/>
      <c r="D108" s="403"/>
      <c r="E108" s="403"/>
      <c r="F108" s="138" t="s">
        <v>25</v>
      </c>
      <c r="G108" s="149">
        <f t="shared" si="41"/>
        <v>75000</v>
      </c>
      <c r="H108" s="149">
        <f t="shared" si="41"/>
        <v>0</v>
      </c>
      <c r="I108" s="149">
        <f t="shared" si="42"/>
        <v>0</v>
      </c>
      <c r="J108" s="149">
        <v>0</v>
      </c>
      <c r="K108" s="149">
        <f t="shared" si="43"/>
        <v>0</v>
      </c>
      <c r="L108" s="149">
        <f t="shared" si="43"/>
        <v>0</v>
      </c>
      <c r="M108" s="149">
        <f t="shared" si="43"/>
        <v>75000</v>
      </c>
      <c r="N108" s="149">
        <v>0</v>
      </c>
      <c r="O108" s="149">
        <f t="shared" si="44"/>
        <v>0</v>
      </c>
      <c r="P108" s="149">
        <v>0</v>
      </c>
      <c r="Q108" s="407"/>
      <c r="R108" s="407"/>
      <c r="S108" s="11"/>
      <c r="T108" s="13"/>
      <c r="U108" s="13"/>
      <c r="V108" s="13"/>
      <c r="W108" s="14"/>
    </row>
    <row r="109" spans="1:23" x14ac:dyDescent="0.3">
      <c r="A109" s="403"/>
      <c r="B109" s="407"/>
      <c r="C109" s="403"/>
      <c r="D109" s="403"/>
      <c r="E109" s="403"/>
      <c r="F109" s="138" t="s">
        <v>26</v>
      </c>
      <c r="G109" s="149">
        <f t="shared" si="41"/>
        <v>0</v>
      </c>
      <c r="H109" s="149">
        <f t="shared" si="41"/>
        <v>0</v>
      </c>
      <c r="I109" s="149">
        <f t="shared" si="42"/>
        <v>0</v>
      </c>
      <c r="J109" s="149">
        <v>0</v>
      </c>
      <c r="K109" s="149">
        <f t="shared" si="43"/>
        <v>0</v>
      </c>
      <c r="L109" s="149">
        <f t="shared" si="43"/>
        <v>0</v>
      </c>
      <c r="M109" s="149">
        <f t="shared" si="43"/>
        <v>0</v>
      </c>
      <c r="N109" s="149">
        <v>0</v>
      </c>
      <c r="O109" s="149">
        <f t="shared" si="44"/>
        <v>0</v>
      </c>
      <c r="P109" s="149">
        <v>0</v>
      </c>
      <c r="Q109" s="407"/>
      <c r="R109" s="407"/>
      <c r="S109" s="11"/>
      <c r="T109" s="13"/>
      <c r="U109" s="13"/>
      <c r="V109" s="13"/>
      <c r="W109" s="14"/>
    </row>
    <row r="110" spans="1:23" x14ac:dyDescent="0.3">
      <c r="A110" s="403"/>
      <c r="B110" s="407"/>
      <c r="C110" s="403"/>
      <c r="D110" s="403"/>
      <c r="E110" s="403"/>
      <c r="F110" s="138" t="s">
        <v>41</v>
      </c>
      <c r="G110" s="149">
        <f t="shared" si="41"/>
        <v>0</v>
      </c>
      <c r="H110" s="149">
        <f>J110+L110+N110+P110</f>
        <v>0</v>
      </c>
      <c r="I110" s="149">
        <f t="shared" si="42"/>
        <v>0</v>
      </c>
      <c r="J110" s="149">
        <v>0</v>
      </c>
      <c r="K110" s="149">
        <f t="shared" si="43"/>
        <v>0</v>
      </c>
      <c r="L110" s="149">
        <f t="shared" si="43"/>
        <v>0</v>
      </c>
      <c r="M110" s="149">
        <f t="shared" si="43"/>
        <v>0</v>
      </c>
      <c r="N110" s="149">
        <v>0</v>
      </c>
      <c r="O110" s="149">
        <f t="shared" si="44"/>
        <v>0</v>
      </c>
      <c r="P110" s="149">
        <v>0</v>
      </c>
      <c r="Q110" s="407"/>
      <c r="R110" s="407"/>
      <c r="S110" s="11"/>
      <c r="T110" s="13"/>
      <c r="U110" s="13"/>
      <c r="V110" s="13"/>
      <c r="W110" s="14"/>
    </row>
    <row r="111" spans="1:23" x14ac:dyDescent="0.3">
      <c r="A111" s="403"/>
      <c r="B111" s="407"/>
      <c r="C111" s="403"/>
      <c r="D111" s="403"/>
      <c r="E111" s="403"/>
      <c r="F111" s="138" t="s">
        <v>28</v>
      </c>
      <c r="G111" s="149">
        <f t="shared" si="41"/>
        <v>0</v>
      </c>
      <c r="H111" s="149">
        <f>J111+L111+N111+P111</f>
        <v>0</v>
      </c>
      <c r="I111" s="149">
        <f t="shared" si="42"/>
        <v>0</v>
      </c>
      <c r="J111" s="149">
        <v>0</v>
      </c>
      <c r="K111" s="149">
        <f t="shared" si="43"/>
        <v>0</v>
      </c>
      <c r="L111" s="149">
        <f t="shared" si="43"/>
        <v>0</v>
      </c>
      <c r="M111" s="149">
        <f t="shared" si="43"/>
        <v>0</v>
      </c>
      <c r="N111" s="149">
        <v>0</v>
      </c>
      <c r="O111" s="149">
        <f t="shared" si="44"/>
        <v>0</v>
      </c>
      <c r="P111" s="149">
        <v>0</v>
      </c>
      <c r="Q111" s="407"/>
      <c r="R111" s="407"/>
      <c r="S111" s="11"/>
      <c r="T111" s="13"/>
      <c r="U111" s="13"/>
      <c r="V111" s="13"/>
      <c r="W111" s="14"/>
    </row>
    <row r="112" spans="1:23" x14ac:dyDescent="0.3">
      <c r="A112" s="201" t="s">
        <v>95</v>
      </c>
      <c r="B112" s="524" t="s">
        <v>710</v>
      </c>
      <c r="C112" s="524"/>
      <c r="D112" s="524"/>
      <c r="E112" s="524"/>
      <c r="F112" s="524"/>
      <c r="G112" s="524"/>
      <c r="H112" s="524"/>
      <c r="I112" s="524"/>
      <c r="J112" s="524"/>
      <c r="K112" s="524"/>
      <c r="L112" s="524"/>
      <c r="M112" s="524"/>
      <c r="N112" s="524"/>
      <c r="O112" s="524"/>
      <c r="P112" s="524"/>
      <c r="Q112" s="448"/>
      <c r="R112" s="448"/>
      <c r="S112" s="11"/>
      <c r="T112" s="13"/>
      <c r="U112" s="13"/>
      <c r="V112" s="13"/>
      <c r="W112" s="14"/>
    </row>
    <row r="113" spans="1:23" x14ac:dyDescent="0.3">
      <c r="A113" s="403" t="s">
        <v>386</v>
      </c>
      <c r="B113" s="525" t="s">
        <v>706</v>
      </c>
      <c r="C113" s="525" t="s">
        <v>754</v>
      </c>
      <c r="D113" s="425" t="s">
        <v>181</v>
      </c>
      <c r="E113" s="425" t="s">
        <v>205</v>
      </c>
      <c r="F113" s="138" t="s">
        <v>112</v>
      </c>
      <c r="G113" s="149">
        <f t="shared" ref="G113:H120" si="45">I113+K113+M113+O113</f>
        <v>28566.6</v>
      </c>
      <c r="H113" s="149">
        <f t="shared" si="45"/>
        <v>21120.3</v>
      </c>
      <c r="I113" s="149">
        <f t="shared" ref="I113:P113" si="46">SUM(I114:I120)</f>
        <v>0</v>
      </c>
      <c r="J113" s="149">
        <f t="shared" si="46"/>
        <v>0</v>
      </c>
      <c r="K113" s="149">
        <f t="shared" si="46"/>
        <v>0</v>
      </c>
      <c r="L113" s="149">
        <f>SUM(L114:L120)</f>
        <v>0</v>
      </c>
      <c r="M113" s="149">
        <f t="shared" si="46"/>
        <v>28566.6</v>
      </c>
      <c r="N113" s="149">
        <f t="shared" si="46"/>
        <v>21120.3</v>
      </c>
      <c r="O113" s="149">
        <f t="shared" si="46"/>
        <v>0</v>
      </c>
      <c r="P113" s="149">
        <f t="shared" si="46"/>
        <v>0</v>
      </c>
      <c r="Q113" s="407" t="s">
        <v>7</v>
      </c>
      <c r="R113" s="407"/>
      <c r="S113" s="11"/>
      <c r="T113" s="13"/>
      <c r="U113" s="13"/>
      <c r="V113" s="13"/>
      <c r="W113" s="14"/>
    </row>
    <row r="114" spans="1:23" x14ac:dyDescent="0.3">
      <c r="A114" s="403"/>
      <c r="B114" s="525"/>
      <c r="C114" s="525"/>
      <c r="D114" s="425"/>
      <c r="E114" s="425"/>
      <c r="F114" s="138" t="s">
        <v>22</v>
      </c>
      <c r="G114" s="149">
        <f t="shared" si="45"/>
        <v>28566.6</v>
      </c>
      <c r="H114" s="149">
        <f t="shared" si="45"/>
        <v>21120.3</v>
      </c>
      <c r="I114" s="149">
        <v>0</v>
      </c>
      <c r="J114" s="149">
        <v>0</v>
      </c>
      <c r="K114" s="149">
        <v>0</v>
      </c>
      <c r="L114" s="149">
        <v>0</v>
      </c>
      <c r="M114" s="149">
        <v>28566.6</v>
      </c>
      <c r="N114" s="149">
        <v>21120.3</v>
      </c>
      <c r="O114" s="149">
        <v>0</v>
      </c>
      <c r="P114" s="149">
        <v>0</v>
      </c>
      <c r="Q114" s="407"/>
      <c r="R114" s="407"/>
      <c r="S114" s="11"/>
      <c r="T114" s="13"/>
      <c r="U114" s="13"/>
      <c r="V114" s="13"/>
      <c r="W114" s="14"/>
    </row>
    <row r="115" spans="1:23" x14ac:dyDescent="0.3">
      <c r="A115" s="403"/>
      <c r="B115" s="525"/>
      <c r="C115" s="525"/>
      <c r="D115" s="425"/>
      <c r="E115" s="425"/>
      <c r="F115" s="138" t="s">
        <v>23</v>
      </c>
      <c r="G115" s="149">
        <f t="shared" si="45"/>
        <v>0</v>
      </c>
      <c r="H115" s="149">
        <f t="shared" si="45"/>
        <v>0</v>
      </c>
      <c r="I115" s="149">
        <v>0</v>
      </c>
      <c r="J115" s="149">
        <v>0</v>
      </c>
      <c r="K115" s="149">
        <v>0</v>
      </c>
      <c r="L115" s="149">
        <v>0</v>
      </c>
      <c r="M115" s="149">
        <v>0</v>
      </c>
      <c r="N115" s="149">
        <v>0</v>
      </c>
      <c r="O115" s="149">
        <v>0</v>
      </c>
      <c r="P115" s="149">
        <v>0</v>
      </c>
      <c r="Q115" s="407"/>
      <c r="R115" s="407"/>
      <c r="S115" s="11"/>
      <c r="T115" s="13"/>
      <c r="U115" s="13"/>
      <c r="V115" s="13"/>
      <c r="W115" s="14"/>
    </row>
    <row r="116" spans="1:23" x14ac:dyDescent="0.3">
      <c r="A116" s="403"/>
      <c r="B116" s="525"/>
      <c r="C116" s="525"/>
      <c r="D116" s="425"/>
      <c r="E116" s="425"/>
      <c r="F116" s="138" t="s">
        <v>24</v>
      </c>
      <c r="G116" s="149">
        <f t="shared" si="45"/>
        <v>0</v>
      </c>
      <c r="H116" s="149">
        <v>0</v>
      </c>
      <c r="I116" s="149">
        <v>0</v>
      </c>
      <c r="J116" s="149">
        <v>0</v>
      </c>
      <c r="K116" s="149">
        <v>0</v>
      </c>
      <c r="L116" s="149">
        <v>0</v>
      </c>
      <c r="M116" s="149">
        <v>0</v>
      </c>
      <c r="N116" s="149">
        <v>0</v>
      </c>
      <c r="O116" s="149">
        <v>0</v>
      </c>
      <c r="P116" s="149">
        <v>0</v>
      </c>
      <c r="Q116" s="407"/>
      <c r="R116" s="407"/>
      <c r="S116" s="11"/>
      <c r="T116" s="13"/>
      <c r="U116" s="13"/>
      <c r="V116" s="13"/>
      <c r="W116" s="14"/>
    </row>
    <row r="117" spans="1:23" x14ac:dyDescent="0.3">
      <c r="A117" s="403"/>
      <c r="B117" s="525"/>
      <c r="C117" s="525"/>
      <c r="D117" s="425"/>
      <c r="E117" s="425"/>
      <c r="F117" s="138" t="s">
        <v>25</v>
      </c>
      <c r="G117" s="149">
        <f t="shared" si="45"/>
        <v>0</v>
      </c>
      <c r="H117" s="149">
        <v>0</v>
      </c>
      <c r="I117" s="149">
        <v>0</v>
      </c>
      <c r="J117" s="149">
        <v>0</v>
      </c>
      <c r="K117" s="149">
        <v>0</v>
      </c>
      <c r="L117" s="149">
        <v>0</v>
      </c>
      <c r="M117" s="149">
        <v>0</v>
      </c>
      <c r="N117" s="149">
        <v>0</v>
      </c>
      <c r="O117" s="149">
        <v>0</v>
      </c>
      <c r="P117" s="149">
        <v>0</v>
      </c>
      <c r="Q117" s="407"/>
      <c r="R117" s="407"/>
      <c r="S117" s="11"/>
      <c r="T117" s="13"/>
      <c r="U117" s="13"/>
      <c r="V117" s="13"/>
      <c r="W117" s="14"/>
    </row>
    <row r="118" spans="1:23" x14ac:dyDescent="0.3">
      <c r="A118" s="403"/>
      <c r="B118" s="525"/>
      <c r="C118" s="525"/>
      <c r="D118" s="425"/>
      <c r="E118" s="425"/>
      <c r="F118" s="138" t="s">
        <v>26</v>
      </c>
      <c r="G118" s="149">
        <f t="shared" si="45"/>
        <v>0</v>
      </c>
      <c r="H118" s="149">
        <v>0</v>
      </c>
      <c r="I118" s="149">
        <v>0</v>
      </c>
      <c r="J118" s="149">
        <v>0</v>
      </c>
      <c r="K118" s="149">
        <v>0</v>
      </c>
      <c r="L118" s="149">
        <v>0</v>
      </c>
      <c r="M118" s="149">
        <v>0</v>
      </c>
      <c r="N118" s="149">
        <v>0</v>
      </c>
      <c r="O118" s="149">
        <v>0</v>
      </c>
      <c r="P118" s="149">
        <v>0</v>
      </c>
      <c r="Q118" s="407"/>
      <c r="R118" s="407"/>
      <c r="S118" s="11"/>
      <c r="T118" s="13"/>
      <c r="U118" s="13"/>
      <c r="V118" s="13"/>
      <c r="W118" s="14"/>
    </row>
    <row r="119" spans="1:23" x14ac:dyDescent="0.3">
      <c r="A119" s="403"/>
      <c r="B119" s="525"/>
      <c r="C119" s="525"/>
      <c r="D119" s="425"/>
      <c r="E119" s="425"/>
      <c r="F119" s="138" t="s">
        <v>41</v>
      </c>
      <c r="G119" s="149">
        <f t="shared" si="45"/>
        <v>0</v>
      </c>
      <c r="H119" s="149">
        <v>0</v>
      </c>
      <c r="I119" s="149">
        <v>0</v>
      </c>
      <c r="J119" s="149">
        <v>0</v>
      </c>
      <c r="K119" s="149">
        <v>0</v>
      </c>
      <c r="L119" s="149">
        <v>0</v>
      </c>
      <c r="M119" s="149">
        <v>0</v>
      </c>
      <c r="N119" s="149">
        <v>0</v>
      </c>
      <c r="O119" s="149">
        <v>0</v>
      </c>
      <c r="P119" s="149">
        <v>0</v>
      </c>
      <c r="Q119" s="407"/>
      <c r="R119" s="407"/>
      <c r="S119" s="11"/>
      <c r="T119" s="13"/>
      <c r="U119" s="13"/>
      <c r="V119" s="13"/>
      <c r="W119" s="14"/>
    </row>
    <row r="120" spans="1:23" x14ac:dyDescent="0.3">
      <c r="A120" s="403"/>
      <c r="B120" s="525"/>
      <c r="C120" s="525"/>
      <c r="D120" s="425"/>
      <c r="E120" s="425"/>
      <c r="F120" s="138" t="s">
        <v>28</v>
      </c>
      <c r="G120" s="149">
        <f t="shared" si="45"/>
        <v>0</v>
      </c>
      <c r="H120" s="149">
        <v>0</v>
      </c>
      <c r="I120" s="149">
        <v>0</v>
      </c>
      <c r="J120" s="149">
        <v>0</v>
      </c>
      <c r="K120" s="149">
        <v>0</v>
      </c>
      <c r="L120" s="149">
        <v>0</v>
      </c>
      <c r="M120" s="149">
        <v>0</v>
      </c>
      <c r="N120" s="149">
        <v>0</v>
      </c>
      <c r="O120" s="149">
        <v>0</v>
      </c>
      <c r="P120" s="149">
        <v>0</v>
      </c>
      <c r="Q120" s="407"/>
      <c r="R120" s="407"/>
      <c r="S120" s="11"/>
      <c r="T120" s="13"/>
      <c r="U120" s="13"/>
      <c r="V120" s="13"/>
      <c r="W120" s="14"/>
    </row>
    <row r="121" spans="1:23" x14ac:dyDescent="0.3">
      <c r="A121" s="403"/>
      <c r="B121" s="407" t="s">
        <v>387</v>
      </c>
      <c r="C121" s="403"/>
      <c r="D121" s="403"/>
      <c r="E121" s="403"/>
      <c r="F121" s="138" t="s">
        <v>112</v>
      </c>
      <c r="G121" s="149">
        <f t="shared" ref="G121:H128" si="47">I121+K121+M121+O121</f>
        <v>28566.6</v>
      </c>
      <c r="H121" s="149">
        <f t="shared" si="47"/>
        <v>21120.3</v>
      </c>
      <c r="I121" s="149">
        <f>SUM(I122:I128)</f>
        <v>0</v>
      </c>
      <c r="J121" s="149">
        <f t="shared" ref="J121:P121" si="48">SUM(J122:J128)</f>
        <v>0</v>
      </c>
      <c r="K121" s="149">
        <f t="shared" si="48"/>
        <v>0</v>
      </c>
      <c r="L121" s="149">
        <f t="shared" si="48"/>
        <v>0</v>
      </c>
      <c r="M121" s="149">
        <f t="shared" si="48"/>
        <v>28566.6</v>
      </c>
      <c r="N121" s="149">
        <f t="shared" si="48"/>
        <v>21120.3</v>
      </c>
      <c r="O121" s="149">
        <f t="shared" si="48"/>
        <v>0</v>
      </c>
      <c r="P121" s="149">
        <f t="shared" si="48"/>
        <v>0</v>
      </c>
      <c r="Q121" s="407"/>
      <c r="R121" s="407"/>
      <c r="S121" s="11"/>
      <c r="T121" s="13"/>
      <c r="U121" s="13"/>
      <c r="V121" s="13"/>
      <c r="W121" s="14"/>
    </row>
    <row r="122" spans="1:23" x14ac:dyDescent="0.3">
      <c r="A122" s="403"/>
      <c r="B122" s="407"/>
      <c r="C122" s="403"/>
      <c r="D122" s="403"/>
      <c r="E122" s="403"/>
      <c r="F122" s="138" t="s">
        <v>22</v>
      </c>
      <c r="G122" s="149">
        <f>I122+K122+M122+O122</f>
        <v>28566.6</v>
      </c>
      <c r="H122" s="149">
        <f>J122+L122+N122+P122</f>
        <v>21120.3</v>
      </c>
      <c r="I122" s="149">
        <f t="shared" ref="I122:P128" si="49">I114</f>
        <v>0</v>
      </c>
      <c r="J122" s="149">
        <f t="shared" si="49"/>
        <v>0</v>
      </c>
      <c r="K122" s="149">
        <f t="shared" si="49"/>
        <v>0</v>
      </c>
      <c r="L122" s="149">
        <f t="shared" si="49"/>
        <v>0</v>
      </c>
      <c r="M122" s="149">
        <f t="shared" si="49"/>
        <v>28566.6</v>
      </c>
      <c r="N122" s="149">
        <f t="shared" si="49"/>
        <v>21120.3</v>
      </c>
      <c r="O122" s="149">
        <f t="shared" si="49"/>
        <v>0</v>
      </c>
      <c r="P122" s="149">
        <f t="shared" si="49"/>
        <v>0</v>
      </c>
      <c r="Q122" s="407"/>
      <c r="R122" s="407"/>
      <c r="S122" s="11"/>
      <c r="T122" s="13"/>
      <c r="U122" s="13"/>
      <c r="V122" s="13"/>
      <c r="W122" s="14"/>
    </row>
    <row r="123" spans="1:23" x14ac:dyDescent="0.3">
      <c r="A123" s="403"/>
      <c r="B123" s="407"/>
      <c r="C123" s="403"/>
      <c r="D123" s="403"/>
      <c r="E123" s="403"/>
      <c r="F123" s="138" t="s">
        <v>23</v>
      </c>
      <c r="G123" s="149">
        <f>I123+K123+M123+O123</f>
        <v>0</v>
      </c>
      <c r="H123" s="149">
        <f>J123+L123+N123+P123</f>
        <v>0</v>
      </c>
      <c r="I123" s="149">
        <f t="shared" si="49"/>
        <v>0</v>
      </c>
      <c r="J123" s="149">
        <f t="shared" si="49"/>
        <v>0</v>
      </c>
      <c r="K123" s="149">
        <f>0</f>
        <v>0</v>
      </c>
      <c r="L123" s="149">
        <f t="shared" si="49"/>
        <v>0</v>
      </c>
      <c r="M123" s="149">
        <f t="shared" si="49"/>
        <v>0</v>
      </c>
      <c r="N123" s="149">
        <f t="shared" si="49"/>
        <v>0</v>
      </c>
      <c r="O123" s="149">
        <f t="shared" si="49"/>
        <v>0</v>
      </c>
      <c r="P123" s="149">
        <f t="shared" si="49"/>
        <v>0</v>
      </c>
      <c r="Q123" s="407"/>
      <c r="R123" s="407"/>
      <c r="S123" s="11"/>
      <c r="T123" s="13"/>
      <c r="U123" s="13"/>
      <c r="V123" s="13"/>
      <c r="W123" s="14"/>
    </row>
    <row r="124" spans="1:23" x14ac:dyDescent="0.3">
      <c r="A124" s="403"/>
      <c r="B124" s="407"/>
      <c r="C124" s="403"/>
      <c r="D124" s="403"/>
      <c r="E124" s="403"/>
      <c r="F124" s="138" t="s">
        <v>24</v>
      </c>
      <c r="G124" s="149">
        <f>I124+K124+M124+O124</f>
        <v>0</v>
      </c>
      <c r="H124" s="149">
        <f t="shared" si="47"/>
        <v>0</v>
      </c>
      <c r="I124" s="149">
        <f t="shared" si="49"/>
        <v>0</v>
      </c>
      <c r="J124" s="149">
        <f t="shared" si="49"/>
        <v>0</v>
      </c>
      <c r="K124" s="149">
        <f t="shared" si="49"/>
        <v>0</v>
      </c>
      <c r="L124" s="149">
        <f t="shared" si="49"/>
        <v>0</v>
      </c>
      <c r="M124" s="149">
        <f t="shared" si="49"/>
        <v>0</v>
      </c>
      <c r="N124" s="149">
        <f t="shared" si="49"/>
        <v>0</v>
      </c>
      <c r="O124" s="149">
        <f t="shared" si="49"/>
        <v>0</v>
      </c>
      <c r="P124" s="149">
        <f t="shared" si="49"/>
        <v>0</v>
      </c>
      <c r="Q124" s="407"/>
      <c r="R124" s="407"/>
      <c r="S124" s="11"/>
      <c r="T124" s="13"/>
      <c r="U124" s="13"/>
      <c r="V124" s="13"/>
      <c r="W124" s="14"/>
    </row>
    <row r="125" spans="1:23" x14ac:dyDescent="0.3">
      <c r="A125" s="403"/>
      <c r="B125" s="407"/>
      <c r="C125" s="403"/>
      <c r="D125" s="403"/>
      <c r="E125" s="403"/>
      <c r="F125" s="138" t="s">
        <v>25</v>
      </c>
      <c r="G125" s="149">
        <f>I125+K125+M125+O125</f>
        <v>0</v>
      </c>
      <c r="H125" s="149">
        <f t="shared" si="47"/>
        <v>0</v>
      </c>
      <c r="I125" s="149">
        <f t="shared" si="49"/>
        <v>0</v>
      </c>
      <c r="J125" s="149">
        <f t="shared" si="49"/>
        <v>0</v>
      </c>
      <c r="K125" s="149">
        <f t="shared" si="49"/>
        <v>0</v>
      </c>
      <c r="L125" s="149">
        <f t="shared" si="49"/>
        <v>0</v>
      </c>
      <c r="M125" s="149">
        <f t="shared" si="49"/>
        <v>0</v>
      </c>
      <c r="N125" s="149">
        <f t="shared" si="49"/>
        <v>0</v>
      </c>
      <c r="O125" s="149">
        <f t="shared" si="49"/>
        <v>0</v>
      </c>
      <c r="P125" s="149">
        <f t="shared" si="49"/>
        <v>0</v>
      </c>
      <c r="Q125" s="407"/>
      <c r="R125" s="407"/>
      <c r="S125" s="11"/>
      <c r="T125" s="13"/>
      <c r="U125" s="13"/>
      <c r="V125" s="13"/>
      <c r="W125" s="14"/>
    </row>
    <row r="126" spans="1:23" x14ac:dyDescent="0.3">
      <c r="A126" s="403"/>
      <c r="B126" s="407"/>
      <c r="C126" s="403"/>
      <c r="D126" s="403"/>
      <c r="E126" s="403"/>
      <c r="F126" s="138" t="s">
        <v>26</v>
      </c>
      <c r="G126" s="149">
        <f>I126+K126+M126+O126</f>
        <v>0</v>
      </c>
      <c r="H126" s="149">
        <f t="shared" si="47"/>
        <v>0</v>
      </c>
      <c r="I126" s="149">
        <f t="shared" si="49"/>
        <v>0</v>
      </c>
      <c r="J126" s="149">
        <f t="shared" si="49"/>
        <v>0</v>
      </c>
      <c r="K126" s="149">
        <f t="shared" si="49"/>
        <v>0</v>
      </c>
      <c r="L126" s="149">
        <f t="shared" si="49"/>
        <v>0</v>
      </c>
      <c r="M126" s="149">
        <f t="shared" si="49"/>
        <v>0</v>
      </c>
      <c r="N126" s="149">
        <f t="shared" si="49"/>
        <v>0</v>
      </c>
      <c r="O126" s="149">
        <f t="shared" si="49"/>
        <v>0</v>
      </c>
      <c r="P126" s="149">
        <f t="shared" si="49"/>
        <v>0</v>
      </c>
      <c r="Q126" s="407"/>
      <c r="R126" s="407"/>
      <c r="S126" s="11"/>
      <c r="T126" s="13"/>
      <c r="U126" s="13"/>
      <c r="V126" s="13"/>
      <c r="W126" s="14"/>
    </row>
    <row r="127" spans="1:23" x14ac:dyDescent="0.3">
      <c r="A127" s="403"/>
      <c r="B127" s="407"/>
      <c r="C127" s="403"/>
      <c r="D127" s="403"/>
      <c r="E127" s="403"/>
      <c r="F127" s="138" t="s">
        <v>41</v>
      </c>
      <c r="G127" s="149">
        <f>I127+K127+M127+O127</f>
        <v>0</v>
      </c>
      <c r="H127" s="149">
        <f t="shared" si="47"/>
        <v>0</v>
      </c>
      <c r="I127" s="149">
        <f t="shared" si="49"/>
        <v>0</v>
      </c>
      <c r="J127" s="149">
        <f t="shared" si="49"/>
        <v>0</v>
      </c>
      <c r="K127" s="149">
        <f t="shared" si="49"/>
        <v>0</v>
      </c>
      <c r="L127" s="149">
        <f t="shared" si="49"/>
        <v>0</v>
      </c>
      <c r="M127" s="149">
        <f t="shared" si="49"/>
        <v>0</v>
      </c>
      <c r="N127" s="149">
        <f t="shared" si="49"/>
        <v>0</v>
      </c>
      <c r="O127" s="149">
        <f t="shared" si="49"/>
        <v>0</v>
      </c>
      <c r="P127" s="149">
        <f t="shared" si="49"/>
        <v>0</v>
      </c>
      <c r="Q127" s="407"/>
      <c r="R127" s="407"/>
      <c r="S127" s="11"/>
      <c r="T127" s="13"/>
      <c r="U127" s="13"/>
      <c r="V127" s="13"/>
      <c r="W127" s="14"/>
    </row>
    <row r="128" spans="1:23" x14ac:dyDescent="0.3">
      <c r="A128" s="403"/>
      <c r="B128" s="407"/>
      <c r="C128" s="403"/>
      <c r="D128" s="403"/>
      <c r="E128" s="403"/>
      <c r="F128" s="138" t="s">
        <v>28</v>
      </c>
      <c r="G128" s="149">
        <f>I128+K128+M128+O128</f>
        <v>0</v>
      </c>
      <c r="H128" s="149">
        <f t="shared" si="47"/>
        <v>0</v>
      </c>
      <c r="I128" s="149">
        <f t="shared" si="49"/>
        <v>0</v>
      </c>
      <c r="J128" s="149">
        <f t="shared" si="49"/>
        <v>0</v>
      </c>
      <c r="K128" s="149">
        <f t="shared" si="49"/>
        <v>0</v>
      </c>
      <c r="L128" s="149">
        <f t="shared" si="49"/>
        <v>0</v>
      </c>
      <c r="M128" s="149">
        <f t="shared" si="49"/>
        <v>0</v>
      </c>
      <c r="N128" s="149">
        <f t="shared" si="49"/>
        <v>0</v>
      </c>
      <c r="O128" s="149">
        <f t="shared" si="49"/>
        <v>0</v>
      </c>
      <c r="P128" s="149">
        <f t="shared" si="49"/>
        <v>0</v>
      </c>
      <c r="Q128" s="407"/>
      <c r="R128" s="407"/>
      <c r="S128" s="11"/>
      <c r="T128" s="13"/>
      <c r="U128" s="13"/>
      <c r="V128" s="13"/>
      <c r="W128" s="14"/>
    </row>
    <row r="129" spans="1:23" ht="15" customHeight="1" x14ac:dyDescent="0.3">
      <c r="A129" s="201" t="s">
        <v>238</v>
      </c>
      <c r="B129" s="524" t="s">
        <v>388</v>
      </c>
      <c r="C129" s="524"/>
      <c r="D129" s="524"/>
      <c r="E129" s="524"/>
      <c r="F129" s="524"/>
      <c r="G129" s="524"/>
      <c r="H129" s="524"/>
      <c r="I129" s="524"/>
      <c r="J129" s="524"/>
      <c r="K129" s="524"/>
      <c r="L129" s="524"/>
      <c r="M129" s="524"/>
      <c r="N129" s="524"/>
      <c r="O129" s="524"/>
      <c r="P129" s="524"/>
      <c r="Q129" s="407" t="s">
        <v>7</v>
      </c>
      <c r="R129" s="407"/>
      <c r="S129" s="11"/>
      <c r="T129" s="13"/>
      <c r="U129" s="13"/>
      <c r="V129" s="13"/>
      <c r="W129" s="14"/>
    </row>
    <row r="130" spans="1:23" x14ac:dyDescent="0.3">
      <c r="A130" s="403" t="s">
        <v>389</v>
      </c>
      <c r="B130" s="407" t="s">
        <v>595</v>
      </c>
      <c r="C130" s="407" t="s">
        <v>753</v>
      </c>
      <c r="D130" s="407" t="s">
        <v>181</v>
      </c>
      <c r="E130" s="407" t="s">
        <v>205</v>
      </c>
      <c r="F130" s="138" t="s">
        <v>112</v>
      </c>
      <c r="G130" s="149">
        <f t="shared" ref="G130:H137" si="50">I130+K130+M130+O130</f>
        <v>62140</v>
      </c>
      <c r="H130" s="149">
        <f t="shared" si="50"/>
        <v>62140</v>
      </c>
      <c r="I130" s="149">
        <f>SUM(I131:I137)</f>
        <v>0</v>
      </c>
      <c r="J130" s="149">
        <f t="shared" ref="J130:P130" si="51">SUM(J131:J137)</f>
        <v>0</v>
      </c>
      <c r="K130" s="149">
        <f t="shared" si="51"/>
        <v>0</v>
      </c>
      <c r="L130" s="149">
        <f t="shared" si="51"/>
        <v>0</v>
      </c>
      <c r="M130" s="149">
        <f t="shared" si="51"/>
        <v>62140</v>
      </c>
      <c r="N130" s="149">
        <f t="shared" si="51"/>
        <v>62140</v>
      </c>
      <c r="O130" s="149">
        <f t="shared" si="51"/>
        <v>0</v>
      </c>
      <c r="P130" s="149">
        <f t="shared" si="51"/>
        <v>0</v>
      </c>
      <c r="Q130" s="407"/>
      <c r="R130" s="407"/>
      <c r="S130" s="11"/>
      <c r="T130" s="13"/>
      <c r="U130" s="13"/>
      <c r="V130" s="13"/>
      <c r="W130" s="14"/>
    </row>
    <row r="131" spans="1:23" x14ac:dyDescent="0.3">
      <c r="A131" s="403"/>
      <c r="B131" s="407"/>
      <c r="C131" s="407"/>
      <c r="D131" s="407"/>
      <c r="E131" s="407"/>
      <c r="F131" s="138" t="s">
        <v>22</v>
      </c>
      <c r="G131" s="149">
        <f t="shared" si="50"/>
        <v>31070</v>
      </c>
      <c r="H131" s="149">
        <f t="shared" si="50"/>
        <v>31070</v>
      </c>
      <c r="I131" s="149">
        <v>0</v>
      </c>
      <c r="J131" s="149">
        <v>0</v>
      </c>
      <c r="K131" s="149">
        <v>0</v>
      </c>
      <c r="L131" s="149">
        <v>0</v>
      </c>
      <c r="M131" s="149">
        <v>31070</v>
      </c>
      <c r="N131" s="149">
        <v>31070</v>
      </c>
      <c r="O131" s="149">
        <v>0</v>
      </c>
      <c r="P131" s="149">
        <v>0</v>
      </c>
      <c r="Q131" s="407"/>
      <c r="R131" s="407"/>
      <c r="S131" s="11"/>
      <c r="T131" s="13"/>
      <c r="U131" s="13"/>
      <c r="V131" s="13"/>
      <c r="W131" s="14"/>
    </row>
    <row r="132" spans="1:23" x14ac:dyDescent="0.3">
      <c r="A132" s="403"/>
      <c r="B132" s="407"/>
      <c r="C132" s="407"/>
      <c r="D132" s="407"/>
      <c r="E132" s="407"/>
      <c r="F132" s="138" t="s">
        <v>23</v>
      </c>
      <c r="G132" s="149">
        <f t="shared" si="50"/>
        <v>31070</v>
      </c>
      <c r="H132" s="149">
        <f t="shared" si="50"/>
        <v>31070</v>
      </c>
      <c r="I132" s="149">
        <v>0</v>
      </c>
      <c r="J132" s="149">
        <v>0</v>
      </c>
      <c r="K132" s="149">
        <v>0</v>
      </c>
      <c r="L132" s="149">
        <v>0</v>
      </c>
      <c r="M132" s="149">
        <v>31070</v>
      </c>
      <c r="N132" s="149">
        <v>31070</v>
      </c>
      <c r="O132" s="149">
        <v>0</v>
      </c>
      <c r="P132" s="149">
        <v>0</v>
      </c>
      <c r="Q132" s="407"/>
      <c r="R132" s="407"/>
      <c r="S132" s="11"/>
      <c r="T132" s="13"/>
      <c r="U132" s="13"/>
      <c r="V132" s="13"/>
      <c r="W132" s="14"/>
    </row>
    <row r="133" spans="1:23" x14ac:dyDescent="0.3">
      <c r="A133" s="403"/>
      <c r="B133" s="407"/>
      <c r="C133" s="407"/>
      <c r="D133" s="407"/>
      <c r="E133" s="407"/>
      <c r="F133" s="138" t="s">
        <v>24</v>
      </c>
      <c r="G133" s="149">
        <f t="shared" si="50"/>
        <v>0</v>
      </c>
      <c r="H133" s="149">
        <f t="shared" si="50"/>
        <v>0</v>
      </c>
      <c r="I133" s="149">
        <v>0</v>
      </c>
      <c r="J133" s="149">
        <v>0</v>
      </c>
      <c r="K133" s="149">
        <v>0</v>
      </c>
      <c r="L133" s="149">
        <v>0</v>
      </c>
      <c r="M133" s="149">
        <v>0</v>
      </c>
      <c r="N133" s="149">
        <v>0</v>
      </c>
      <c r="O133" s="149">
        <v>0</v>
      </c>
      <c r="P133" s="149">
        <v>0</v>
      </c>
      <c r="Q133" s="407"/>
      <c r="R133" s="407"/>
      <c r="S133" s="11"/>
      <c r="T133" s="13"/>
      <c r="U133" s="13"/>
      <c r="V133" s="13"/>
      <c r="W133" s="14"/>
    </row>
    <row r="134" spans="1:23" x14ac:dyDescent="0.3">
      <c r="A134" s="403"/>
      <c r="B134" s="407"/>
      <c r="C134" s="407"/>
      <c r="D134" s="407"/>
      <c r="E134" s="407"/>
      <c r="F134" s="138" t="s">
        <v>25</v>
      </c>
      <c r="G134" s="149">
        <f t="shared" si="50"/>
        <v>0</v>
      </c>
      <c r="H134" s="149">
        <f t="shared" si="50"/>
        <v>0</v>
      </c>
      <c r="I134" s="149">
        <v>0</v>
      </c>
      <c r="J134" s="149">
        <v>0</v>
      </c>
      <c r="K134" s="149">
        <v>0</v>
      </c>
      <c r="L134" s="149">
        <v>0</v>
      </c>
      <c r="M134" s="149">
        <v>0</v>
      </c>
      <c r="N134" s="149">
        <v>0</v>
      </c>
      <c r="O134" s="149">
        <v>0</v>
      </c>
      <c r="P134" s="149">
        <v>0</v>
      </c>
      <c r="Q134" s="407"/>
      <c r="R134" s="407"/>
      <c r="S134" s="11"/>
      <c r="T134" s="13"/>
      <c r="U134" s="13"/>
      <c r="V134" s="13"/>
      <c r="W134" s="14"/>
    </row>
    <row r="135" spans="1:23" x14ac:dyDescent="0.3">
      <c r="A135" s="403"/>
      <c r="B135" s="407"/>
      <c r="C135" s="407"/>
      <c r="D135" s="407"/>
      <c r="E135" s="407"/>
      <c r="F135" s="138" t="s">
        <v>26</v>
      </c>
      <c r="G135" s="149">
        <f t="shared" si="50"/>
        <v>0</v>
      </c>
      <c r="H135" s="149">
        <f t="shared" si="50"/>
        <v>0</v>
      </c>
      <c r="I135" s="149">
        <v>0</v>
      </c>
      <c r="J135" s="149">
        <v>0</v>
      </c>
      <c r="K135" s="149">
        <v>0</v>
      </c>
      <c r="L135" s="149">
        <v>0</v>
      </c>
      <c r="M135" s="149">
        <v>0</v>
      </c>
      <c r="N135" s="149">
        <v>0</v>
      </c>
      <c r="O135" s="149">
        <v>0</v>
      </c>
      <c r="P135" s="149">
        <v>0</v>
      </c>
      <c r="Q135" s="407"/>
      <c r="R135" s="407"/>
      <c r="S135" s="11"/>
      <c r="T135" s="13"/>
      <c r="U135" s="13"/>
      <c r="V135" s="13"/>
      <c r="W135" s="14"/>
    </row>
    <row r="136" spans="1:23" x14ac:dyDescent="0.3">
      <c r="A136" s="403"/>
      <c r="B136" s="407"/>
      <c r="C136" s="407"/>
      <c r="D136" s="407"/>
      <c r="E136" s="407"/>
      <c r="F136" s="138" t="s">
        <v>41</v>
      </c>
      <c r="G136" s="149">
        <f t="shared" si="50"/>
        <v>0</v>
      </c>
      <c r="H136" s="149">
        <f t="shared" si="50"/>
        <v>0</v>
      </c>
      <c r="I136" s="149">
        <v>0</v>
      </c>
      <c r="J136" s="149">
        <v>0</v>
      </c>
      <c r="K136" s="149">
        <v>0</v>
      </c>
      <c r="L136" s="149">
        <v>0</v>
      </c>
      <c r="M136" s="149">
        <v>0</v>
      </c>
      <c r="N136" s="149">
        <v>0</v>
      </c>
      <c r="O136" s="149">
        <v>0</v>
      </c>
      <c r="P136" s="149">
        <v>0</v>
      </c>
      <c r="Q136" s="407"/>
      <c r="R136" s="407"/>
      <c r="S136" s="11"/>
      <c r="T136" s="13"/>
      <c r="U136" s="13"/>
      <c r="V136" s="13"/>
      <c r="W136" s="14"/>
    </row>
    <row r="137" spans="1:23" x14ac:dyDescent="0.3">
      <c r="A137" s="403"/>
      <c r="B137" s="407"/>
      <c r="C137" s="407"/>
      <c r="D137" s="407"/>
      <c r="E137" s="407"/>
      <c r="F137" s="138" t="s">
        <v>28</v>
      </c>
      <c r="G137" s="149">
        <f t="shared" si="50"/>
        <v>0</v>
      </c>
      <c r="H137" s="149">
        <f t="shared" si="50"/>
        <v>0</v>
      </c>
      <c r="I137" s="149">
        <v>0</v>
      </c>
      <c r="J137" s="149">
        <v>0</v>
      </c>
      <c r="K137" s="149">
        <v>0</v>
      </c>
      <c r="L137" s="149">
        <v>0</v>
      </c>
      <c r="M137" s="149">
        <v>0</v>
      </c>
      <c r="N137" s="149">
        <v>0</v>
      </c>
      <c r="O137" s="149">
        <v>0</v>
      </c>
      <c r="P137" s="149">
        <v>0</v>
      </c>
      <c r="Q137" s="407"/>
      <c r="R137" s="407"/>
      <c r="S137" s="11"/>
      <c r="T137" s="13"/>
      <c r="U137" s="13"/>
      <c r="V137" s="13"/>
      <c r="W137" s="14"/>
    </row>
    <row r="138" spans="1:23" x14ac:dyDescent="0.3">
      <c r="A138" s="403"/>
      <c r="B138" s="407" t="s">
        <v>390</v>
      </c>
      <c r="C138" s="407"/>
      <c r="D138" s="407"/>
      <c r="E138" s="407"/>
      <c r="F138" s="138" t="s">
        <v>112</v>
      </c>
      <c r="G138" s="149">
        <f t="shared" ref="G138:H153" si="52">I138+K138+M138+O138</f>
        <v>62140</v>
      </c>
      <c r="H138" s="149">
        <f t="shared" si="52"/>
        <v>62140</v>
      </c>
      <c r="I138" s="149">
        <f t="shared" ref="I138:P138" si="53">SUM(I139:I145)</f>
        <v>0</v>
      </c>
      <c r="J138" s="149">
        <f t="shared" si="53"/>
        <v>0</v>
      </c>
      <c r="K138" s="149">
        <f t="shared" si="53"/>
        <v>0</v>
      </c>
      <c r="L138" s="149">
        <f t="shared" si="53"/>
        <v>0</v>
      </c>
      <c r="M138" s="149">
        <f t="shared" si="53"/>
        <v>62140</v>
      </c>
      <c r="N138" s="149">
        <f t="shared" si="53"/>
        <v>62140</v>
      </c>
      <c r="O138" s="149">
        <f t="shared" si="53"/>
        <v>0</v>
      </c>
      <c r="P138" s="149">
        <f t="shared" si="53"/>
        <v>0</v>
      </c>
      <c r="Q138" s="407"/>
      <c r="R138" s="407"/>
      <c r="S138" s="11"/>
      <c r="T138" s="13"/>
      <c r="U138" s="13"/>
      <c r="V138" s="13"/>
      <c r="W138" s="14"/>
    </row>
    <row r="139" spans="1:23" x14ac:dyDescent="0.3">
      <c r="A139" s="403"/>
      <c r="B139" s="407"/>
      <c r="C139" s="407"/>
      <c r="D139" s="407"/>
      <c r="E139" s="407"/>
      <c r="F139" s="138" t="s">
        <v>22</v>
      </c>
      <c r="G139" s="149">
        <f t="shared" si="52"/>
        <v>31070</v>
      </c>
      <c r="H139" s="149">
        <f t="shared" si="52"/>
        <v>31070</v>
      </c>
      <c r="I139" s="149">
        <f t="shared" ref="I139:P145" si="54">I131</f>
        <v>0</v>
      </c>
      <c r="J139" s="149">
        <f t="shared" si="54"/>
        <v>0</v>
      </c>
      <c r="K139" s="149">
        <f t="shared" si="54"/>
        <v>0</v>
      </c>
      <c r="L139" s="149">
        <f t="shared" si="54"/>
        <v>0</v>
      </c>
      <c r="M139" s="149">
        <f t="shared" si="54"/>
        <v>31070</v>
      </c>
      <c r="N139" s="149">
        <f t="shared" si="54"/>
        <v>31070</v>
      </c>
      <c r="O139" s="149">
        <f t="shared" si="54"/>
        <v>0</v>
      </c>
      <c r="P139" s="149">
        <f t="shared" si="54"/>
        <v>0</v>
      </c>
      <c r="Q139" s="407"/>
      <c r="R139" s="407"/>
      <c r="S139" s="11"/>
      <c r="T139" s="13"/>
      <c r="U139" s="13"/>
      <c r="V139" s="13"/>
      <c r="W139" s="14"/>
    </row>
    <row r="140" spans="1:23" x14ac:dyDescent="0.3">
      <c r="A140" s="403"/>
      <c r="B140" s="407"/>
      <c r="C140" s="407"/>
      <c r="D140" s="407"/>
      <c r="E140" s="407"/>
      <c r="F140" s="138" t="s">
        <v>23</v>
      </c>
      <c r="G140" s="149">
        <f t="shared" si="52"/>
        <v>31070</v>
      </c>
      <c r="H140" s="149">
        <f t="shared" si="52"/>
        <v>31070</v>
      </c>
      <c r="I140" s="149">
        <f t="shared" si="54"/>
        <v>0</v>
      </c>
      <c r="J140" s="149">
        <f t="shared" si="54"/>
        <v>0</v>
      </c>
      <c r="K140" s="149">
        <f t="shared" si="54"/>
        <v>0</v>
      </c>
      <c r="L140" s="149">
        <f t="shared" si="54"/>
        <v>0</v>
      </c>
      <c r="M140" s="149">
        <f t="shared" si="54"/>
        <v>31070</v>
      </c>
      <c r="N140" s="149">
        <f t="shared" si="54"/>
        <v>31070</v>
      </c>
      <c r="O140" s="149">
        <f t="shared" si="54"/>
        <v>0</v>
      </c>
      <c r="P140" s="149">
        <f t="shared" si="54"/>
        <v>0</v>
      </c>
      <c r="Q140" s="407"/>
      <c r="R140" s="407"/>
      <c r="S140" s="11"/>
      <c r="T140" s="13"/>
      <c r="U140" s="13"/>
      <c r="V140" s="13"/>
      <c r="W140" s="14"/>
    </row>
    <row r="141" spans="1:23" x14ac:dyDescent="0.3">
      <c r="A141" s="403"/>
      <c r="B141" s="407"/>
      <c r="C141" s="407"/>
      <c r="D141" s="407"/>
      <c r="E141" s="407"/>
      <c r="F141" s="138" t="s">
        <v>24</v>
      </c>
      <c r="G141" s="149">
        <f t="shared" si="52"/>
        <v>0</v>
      </c>
      <c r="H141" s="149">
        <f t="shared" si="52"/>
        <v>0</v>
      </c>
      <c r="I141" s="149">
        <f t="shared" si="54"/>
        <v>0</v>
      </c>
      <c r="J141" s="149">
        <f t="shared" si="54"/>
        <v>0</v>
      </c>
      <c r="K141" s="149">
        <f t="shared" si="54"/>
        <v>0</v>
      </c>
      <c r="L141" s="149">
        <f t="shared" si="54"/>
        <v>0</v>
      </c>
      <c r="M141" s="149">
        <f t="shared" si="54"/>
        <v>0</v>
      </c>
      <c r="N141" s="149">
        <f t="shared" si="54"/>
        <v>0</v>
      </c>
      <c r="O141" s="149">
        <f t="shared" si="54"/>
        <v>0</v>
      </c>
      <c r="P141" s="149">
        <f t="shared" si="54"/>
        <v>0</v>
      </c>
      <c r="Q141" s="407"/>
      <c r="R141" s="407"/>
      <c r="S141" s="11"/>
      <c r="T141" s="13"/>
      <c r="U141" s="13"/>
      <c r="V141" s="13"/>
      <c r="W141" s="14"/>
    </row>
    <row r="142" spans="1:23" x14ac:dyDescent="0.3">
      <c r="A142" s="403"/>
      <c r="B142" s="407"/>
      <c r="C142" s="407"/>
      <c r="D142" s="407"/>
      <c r="E142" s="407"/>
      <c r="F142" s="138" t="s">
        <v>25</v>
      </c>
      <c r="G142" s="149">
        <f t="shared" si="52"/>
        <v>0</v>
      </c>
      <c r="H142" s="149">
        <f t="shared" si="52"/>
        <v>0</v>
      </c>
      <c r="I142" s="149">
        <f t="shared" si="54"/>
        <v>0</v>
      </c>
      <c r="J142" s="149">
        <f t="shared" si="54"/>
        <v>0</v>
      </c>
      <c r="K142" s="149">
        <f t="shared" si="54"/>
        <v>0</v>
      </c>
      <c r="L142" s="149">
        <f t="shared" si="54"/>
        <v>0</v>
      </c>
      <c r="M142" s="149">
        <f t="shared" si="54"/>
        <v>0</v>
      </c>
      <c r="N142" s="149">
        <f t="shared" si="54"/>
        <v>0</v>
      </c>
      <c r="O142" s="149">
        <f t="shared" si="54"/>
        <v>0</v>
      </c>
      <c r="P142" s="149">
        <f t="shared" si="54"/>
        <v>0</v>
      </c>
      <c r="Q142" s="407"/>
      <c r="R142" s="407"/>
      <c r="S142" s="11"/>
      <c r="T142" s="13"/>
      <c r="U142" s="13"/>
      <c r="V142" s="13"/>
      <c r="W142" s="14"/>
    </row>
    <row r="143" spans="1:23" x14ac:dyDescent="0.3">
      <c r="A143" s="403"/>
      <c r="B143" s="407"/>
      <c r="C143" s="407"/>
      <c r="D143" s="407"/>
      <c r="E143" s="407"/>
      <c r="F143" s="138" t="s">
        <v>26</v>
      </c>
      <c r="G143" s="149">
        <f t="shared" si="52"/>
        <v>0</v>
      </c>
      <c r="H143" s="149">
        <f t="shared" si="52"/>
        <v>0</v>
      </c>
      <c r="I143" s="149">
        <f t="shared" si="54"/>
        <v>0</v>
      </c>
      <c r="J143" s="149">
        <f t="shared" si="54"/>
        <v>0</v>
      </c>
      <c r="K143" s="149">
        <f t="shared" si="54"/>
        <v>0</v>
      </c>
      <c r="L143" s="149">
        <f t="shared" si="54"/>
        <v>0</v>
      </c>
      <c r="M143" s="149">
        <f t="shared" si="54"/>
        <v>0</v>
      </c>
      <c r="N143" s="149">
        <f t="shared" si="54"/>
        <v>0</v>
      </c>
      <c r="O143" s="149">
        <f t="shared" si="54"/>
        <v>0</v>
      </c>
      <c r="P143" s="149">
        <f t="shared" si="54"/>
        <v>0</v>
      </c>
      <c r="Q143" s="407"/>
      <c r="R143" s="407"/>
      <c r="S143" s="11"/>
      <c r="T143" s="13"/>
      <c r="U143" s="13"/>
      <c r="V143" s="13"/>
      <c r="W143" s="14"/>
    </row>
    <row r="144" spans="1:23" x14ac:dyDescent="0.3">
      <c r="A144" s="403"/>
      <c r="B144" s="407"/>
      <c r="C144" s="407"/>
      <c r="D144" s="407"/>
      <c r="E144" s="407"/>
      <c r="F144" s="138" t="s">
        <v>41</v>
      </c>
      <c r="G144" s="149">
        <f t="shared" si="52"/>
        <v>0</v>
      </c>
      <c r="H144" s="149">
        <f t="shared" si="52"/>
        <v>0</v>
      </c>
      <c r="I144" s="149">
        <f t="shared" si="54"/>
        <v>0</v>
      </c>
      <c r="J144" s="149">
        <f t="shared" si="54"/>
        <v>0</v>
      </c>
      <c r="K144" s="149">
        <f t="shared" si="54"/>
        <v>0</v>
      </c>
      <c r="L144" s="149">
        <f t="shared" si="54"/>
        <v>0</v>
      </c>
      <c r="M144" s="149">
        <f t="shared" si="54"/>
        <v>0</v>
      </c>
      <c r="N144" s="149">
        <f t="shared" si="54"/>
        <v>0</v>
      </c>
      <c r="O144" s="149">
        <f t="shared" si="54"/>
        <v>0</v>
      </c>
      <c r="P144" s="149">
        <f t="shared" si="54"/>
        <v>0</v>
      </c>
      <c r="Q144" s="407"/>
      <c r="R144" s="407"/>
      <c r="S144" s="11"/>
      <c r="T144" s="13"/>
      <c r="U144" s="13"/>
      <c r="V144" s="13"/>
      <c r="W144" s="14"/>
    </row>
    <row r="145" spans="1:23" x14ac:dyDescent="0.3">
      <c r="A145" s="403"/>
      <c r="B145" s="407"/>
      <c r="C145" s="407"/>
      <c r="D145" s="407"/>
      <c r="E145" s="407"/>
      <c r="F145" s="138" t="s">
        <v>28</v>
      </c>
      <c r="G145" s="149">
        <f t="shared" si="52"/>
        <v>0</v>
      </c>
      <c r="H145" s="149">
        <f t="shared" si="52"/>
        <v>0</v>
      </c>
      <c r="I145" s="149">
        <f t="shared" si="54"/>
        <v>0</v>
      </c>
      <c r="J145" s="149">
        <f t="shared" si="54"/>
        <v>0</v>
      </c>
      <c r="K145" s="149">
        <f t="shared" si="54"/>
        <v>0</v>
      </c>
      <c r="L145" s="149">
        <f t="shared" si="54"/>
        <v>0</v>
      </c>
      <c r="M145" s="149">
        <f t="shared" si="54"/>
        <v>0</v>
      </c>
      <c r="N145" s="149">
        <f t="shared" si="54"/>
        <v>0</v>
      </c>
      <c r="O145" s="149">
        <f t="shared" si="54"/>
        <v>0</v>
      </c>
      <c r="P145" s="149">
        <f t="shared" si="54"/>
        <v>0</v>
      </c>
      <c r="Q145" s="407"/>
      <c r="R145" s="407"/>
      <c r="S145" s="11"/>
      <c r="T145" s="13"/>
      <c r="U145" s="13"/>
      <c r="V145" s="13"/>
      <c r="W145" s="14"/>
    </row>
    <row r="146" spans="1:23" ht="15" customHeight="1" x14ac:dyDescent="0.3">
      <c r="A146" s="407"/>
      <c r="B146" s="407" t="s">
        <v>239</v>
      </c>
      <c r="C146" s="407"/>
      <c r="D146" s="407"/>
      <c r="E146" s="407"/>
      <c r="F146" s="138" t="s">
        <v>112</v>
      </c>
      <c r="G146" s="149">
        <f t="shared" si="52"/>
        <v>38932894.399999999</v>
      </c>
      <c r="H146" s="149">
        <f t="shared" si="52"/>
        <v>12302190.6</v>
      </c>
      <c r="I146" s="149">
        <f t="shared" ref="I146:P146" si="55">SUM(I147:I153)</f>
        <v>7431950.2999999989</v>
      </c>
      <c r="J146" s="149">
        <f t="shared" si="55"/>
        <v>3873268.8</v>
      </c>
      <c r="K146" s="149">
        <f t="shared" si="55"/>
        <v>1944250.9</v>
      </c>
      <c r="L146" s="149">
        <f t="shared" si="55"/>
        <v>619928.69999999995</v>
      </c>
      <c r="M146" s="149">
        <f t="shared" si="55"/>
        <v>28529872.999999996</v>
      </c>
      <c r="N146" s="149">
        <f t="shared" si="55"/>
        <v>7662304.5</v>
      </c>
      <c r="O146" s="149">
        <f t="shared" si="55"/>
        <v>1026820.2</v>
      </c>
      <c r="P146" s="149">
        <f t="shared" si="55"/>
        <v>146688.6</v>
      </c>
      <c r="Q146" s="407"/>
      <c r="R146" s="407"/>
      <c r="S146" s="11"/>
      <c r="T146" s="13"/>
      <c r="U146" s="13"/>
      <c r="V146" s="13"/>
      <c r="W146" s="14"/>
    </row>
    <row r="147" spans="1:23" x14ac:dyDescent="0.3">
      <c r="A147" s="407"/>
      <c r="B147" s="407"/>
      <c r="C147" s="407"/>
      <c r="D147" s="407"/>
      <c r="E147" s="407"/>
      <c r="F147" s="138" t="s">
        <v>22</v>
      </c>
      <c r="G147" s="149">
        <f t="shared" si="52"/>
        <v>5508880.0999999996</v>
      </c>
      <c r="H147" s="149">
        <f t="shared" si="52"/>
        <v>4995895.0999999996</v>
      </c>
      <c r="I147" s="149">
        <f t="shared" ref="I147:P153" si="56">I13+I21+I29+I37</f>
        <v>1145442.3</v>
      </c>
      <c r="J147" s="149">
        <f t="shared" si="56"/>
        <v>760782.2</v>
      </c>
      <c r="K147" s="149">
        <f t="shared" si="56"/>
        <v>262826.90000000002</v>
      </c>
      <c r="L147" s="149">
        <f t="shared" si="56"/>
        <v>261774.7</v>
      </c>
      <c r="M147" s="149">
        <f t="shared" si="56"/>
        <v>3953922.3000000003</v>
      </c>
      <c r="N147" s="149">
        <f t="shared" si="56"/>
        <v>3826649.5999999996</v>
      </c>
      <c r="O147" s="149">
        <f t="shared" si="56"/>
        <v>146688.6</v>
      </c>
      <c r="P147" s="149">
        <f t="shared" si="56"/>
        <v>146688.6</v>
      </c>
      <c r="Q147" s="407"/>
      <c r="R147" s="407"/>
      <c r="S147" s="11"/>
      <c r="T147" s="13"/>
      <c r="U147" s="13"/>
      <c r="V147" s="13"/>
      <c r="W147" s="14"/>
    </row>
    <row r="148" spans="1:23" x14ac:dyDescent="0.3">
      <c r="A148" s="407"/>
      <c r="B148" s="407"/>
      <c r="C148" s="407"/>
      <c r="D148" s="407"/>
      <c r="E148" s="407"/>
      <c r="F148" s="138" t="s">
        <v>23</v>
      </c>
      <c r="G148" s="149">
        <f t="shared" si="52"/>
        <v>6058824.7999999998</v>
      </c>
      <c r="H148" s="149">
        <f t="shared" si="52"/>
        <v>4975002.2</v>
      </c>
      <c r="I148" s="149">
        <f t="shared" si="56"/>
        <v>1374305</v>
      </c>
      <c r="J148" s="149">
        <f t="shared" si="56"/>
        <v>781193.3</v>
      </c>
      <c r="K148" s="149">
        <f t="shared" si="56"/>
        <v>358154</v>
      </c>
      <c r="L148" s="149">
        <f t="shared" si="56"/>
        <v>358154</v>
      </c>
      <c r="M148" s="149">
        <f t="shared" si="56"/>
        <v>4179677.2</v>
      </c>
      <c r="N148" s="149">
        <f t="shared" si="56"/>
        <v>3835654.9</v>
      </c>
      <c r="O148" s="149">
        <f t="shared" si="56"/>
        <v>146688.6</v>
      </c>
      <c r="P148" s="149">
        <f t="shared" si="56"/>
        <v>0</v>
      </c>
      <c r="Q148" s="407"/>
      <c r="R148" s="407"/>
      <c r="S148" s="11"/>
      <c r="T148" s="13"/>
      <c r="U148" s="13"/>
      <c r="V148" s="13"/>
      <c r="W148" s="14"/>
    </row>
    <row r="149" spans="1:23" x14ac:dyDescent="0.3">
      <c r="A149" s="407"/>
      <c r="B149" s="407"/>
      <c r="C149" s="407"/>
      <c r="D149" s="407"/>
      <c r="E149" s="407"/>
      <c r="F149" s="138" t="s">
        <v>24</v>
      </c>
      <c r="G149" s="149">
        <f t="shared" si="52"/>
        <v>5528419.0999999996</v>
      </c>
      <c r="H149" s="149">
        <f t="shared" si="52"/>
        <v>731293.3</v>
      </c>
      <c r="I149" s="149">
        <f t="shared" si="56"/>
        <v>982440.6</v>
      </c>
      <c r="J149" s="149">
        <f>J15+J23+J31+J39</f>
        <v>731293.3</v>
      </c>
      <c r="K149" s="149">
        <f t="shared" si="56"/>
        <v>264654</v>
      </c>
      <c r="L149" s="149">
        <f t="shared" si="56"/>
        <v>0</v>
      </c>
      <c r="M149" s="149">
        <f t="shared" si="56"/>
        <v>4134635.9</v>
      </c>
      <c r="N149" s="149">
        <f>N15+N23+N31+N39</f>
        <v>0</v>
      </c>
      <c r="O149" s="149">
        <f t="shared" si="56"/>
        <v>146688.6</v>
      </c>
      <c r="P149" s="149">
        <f t="shared" si="56"/>
        <v>0</v>
      </c>
      <c r="Q149" s="407"/>
      <c r="R149" s="407"/>
      <c r="S149" s="11"/>
      <c r="T149" s="13"/>
      <c r="U149" s="13"/>
      <c r="V149" s="13"/>
      <c r="W149" s="14"/>
    </row>
    <row r="150" spans="1:23" x14ac:dyDescent="0.3">
      <c r="A150" s="407"/>
      <c r="B150" s="407"/>
      <c r="C150" s="407"/>
      <c r="D150" s="407"/>
      <c r="E150" s="407"/>
      <c r="F150" s="138" t="s">
        <v>25</v>
      </c>
      <c r="G150" s="149">
        <f t="shared" si="52"/>
        <v>5515442.5999999996</v>
      </c>
      <c r="H150" s="149">
        <f>J150+L150+N150+P150</f>
        <v>800000</v>
      </c>
      <c r="I150" s="149">
        <f t="shared" si="56"/>
        <v>982440.6</v>
      </c>
      <c r="J150" s="149">
        <f>J16+J24+J32+J40</f>
        <v>800000</v>
      </c>
      <c r="K150" s="149">
        <f t="shared" si="56"/>
        <v>264654</v>
      </c>
      <c r="L150" s="149">
        <f t="shared" si="56"/>
        <v>0</v>
      </c>
      <c r="M150" s="149">
        <f t="shared" si="56"/>
        <v>4121659.4</v>
      </c>
      <c r="N150" s="149">
        <f t="shared" si="56"/>
        <v>0</v>
      </c>
      <c r="O150" s="149">
        <f t="shared" si="56"/>
        <v>146688.6</v>
      </c>
      <c r="P150" s="149">
        <f t="shared" si="56"/>
        <v>0</v>
      </c>
      <c r="Q150" s="407"/>
      <c r="R150" s="407"/>
      <c r="S150" s="11"/>
      <c r="T150" s="13"/>
      <c r="U150" s="13"/>
      <c r="V150" s="13"/>
      <c r="W150" s="14"/>
    </row>
    <row r="151" spans="1:23" x14ac:dyDescent="0.3">
      <c r="A151" s="407"/>
      <c r="B151" s="407"/>
      <c r="C151" s="407"/>
      <c r="D151" s="407"/>
      <c r="E151" s="407"/>
      <c r="F151" s="138" t="s">
        <v>26</v>
      </c>
      <c r="G151" s="149">
        <f t="shared" si="52"/>
        <v>5440442.5999999996</v>
      </c>
      <c r="H151" s="149">
        <f t="shared" si="52"/>
        <v>800000</v>
      </c>
      <c r="I151" s="149">
        <f t="shared" si="56"/>
        <v>982440.6</v>
      </c>
      <c r="J151" s="149">
        <f t="shared" si="56"/>
        <v>800000</v>
      </c>
      <c r="K151" s="149">
        <f t="shared" si="56"/>
        <v>264654</v>
      </c>
      <c r="L151" s="149">
        <f t="shared" si="56"/>
        <v>0</v>
      </c>
      <c r="M151" s="149">
        <f t="shared" si="56"/>
        <v>4046659.4</v>
      </c>
      <c r="N151" s="149">
        <f t="shared" si="56"/>
        <v>0</v>
      </c>
      <c r="O151" s="149">
        <f t="shared" si="56"/>
        <v>146688.6</v>
      </c>
      <c r="P151" s="149">
        <f t="shared" si="56"/>
        <v>0</v>
      </c>
      <c r="Q151" s="407"/>
      <c r="R151" s="407"/>
      <c r="S151" s="11"/>
      <c r="T151" s="13"/>
      <c r="U151" s="13"/>
      <c r="V151" s="13"/>
      <c r="W151" s="14"/>
    </row>
    <row r="152" spans="1:23" x14ac:dyDescent="0.3">
      <c r="A152" s="407"/>
      <c r="B152" s="407"/>
      <c r="C152" s="407"/>
      <c r="D152" s="407"/>
      <c r="E152" s="407"/>
      <c r="F152" s="138" t="s">
        <v>41</v>
      </c>
      <c r="G152" s="149">
        <f t="shared" si="52"/>
        <v>5440442.5999999996</v>
      </c>
      <c r="H152" s="149">
        <f t="shared" si="52"/>
        <v>0</v>
      </c>
      <c r="I152" s="149">
        <f t="shared" si="56"/>
        <v>982440.6</v>
      </c>
      <c r="J152" s="149">
        <f t="shared" si="56"/>
        <v>0</v>
      </c>
      <c r="K152" s="149">
        <f t="shared" si="56"/>
        <v>264654</v>
      </c>
      <c r="L152" s="149">
        <f t="shared" si="56"/>
        <v>0</v>
      </c>
      <c r="M152" s="149">
        <f t="shared" si="56"/>
        <v>4046659.4</v>
      </c>
      <c r="N152" s="149">
        <f t="shared" si="56"/>
        <v>0</v>
      </c>
      <c r="O152" s="149">
        <f t="shared" si="56"/>
        <v>146688.6</v>
      </c>
      <c r="P152" s="149">
        <f t="shared" si="56"/>
        <v>0</v>
      </c>
      <c r="Q152" s="407"/>
      <c r="R152" s="407"/>
      <c r="S152" s="11"/>
      <c r="T152" s="13"/>
      <c r="U152" s="13"/>
      <c r="V152" s="13"/>
      <c r="W152" s="14"/>
    </row>
    <row r="153" spans="1:23" ht="15.75" customHeight="1" x14ac:dyDescent="0.3">
      <c r="A153" s="407"/>
      <c r="B153" s="407"/>
      <c r="C153" s="407"/>
      <c r="D153" s="407"/>
      <c r="E153" s="407"/>
      <c r="F153" s="138" t="s">
        <v>28</v>
      </c>
      <c r="G153" s="149">
        <f t="shared" si="52"/>
        <v>5440442.5999999996</v>
      </c>
      <c r="H153" s="149">
        <f t="shared" si="52"/>
        <v>0</v>
      </c>
      <c r="I153" s="149">
        <f t="shared" si="56"/>
        <v>982440.6</v>
      </c>
      <c r="J153" s="149">
        <f t="shared" si="56"/>
        <v>0</v>
      </c>
      <c r="K153" s="149">
        <f t="shared" si="56"/>
        <v>264654</v>
      </c>
      <c r="L153" s="149">
        <f t="shared" si="56"/>
        <v>0</v>
      </c>
      <c r="M153" s="149">
        <f t="shared" si="56"/>
        <v>4046659.4</v>
      </c>
      <c r="N153" s="149">
        <f t="shared" si="56"/>
        <v>0</v>
      </c>
      <c r="O153" s="149">
        <f t="shared" si="56"/>
        <v>146688.6</v>
      </c>
      <c r="P153" s="149">
        <f t="shared" si="56"/>
        <v>0</v>
      </c>
      <c r="Q153" s="407"/>
      <c r="R153" s="407"/>
      <c r="S153" s="11"/>
      <c r="T153" s="13"/>
      <c r="U153" s="13"/>
      <c r="V153" s="13"/>
      <c r="W153" s="14"/>
    </row>
    <row r="154" spans="1:23" ht="18" customHeight="1" x14ac:dyDescent="0.3">
      <c r="A154" s="522" t="s">
        <v>240</v>
      </c>
      <c r="B154" s="523"/>
      <c r="C154" s="523"/>
      <c r="D154" s="523"/>
      <c r="E154" s="523"/>
      <c r="F154" s="523"/>
      <c r="G154" s="523"/>
      <c r="H154" s="523"/>
      <c r="I154" s="523"/>
      <c r="J154" s="523"/>
      <c r="K154" s="523"/>
      <c r="L154" s="523"/>
      <c r="M154" s="523"/>
      <c r="N154" s="523"/>
      <c r="O154" s="523"/>
      <c r="P154" s="523"/>
      <c r="Q154" s="523"/>
      <c r="R154" s="170"/>
      <c r="S154" s="11"/>
      <c r="T154" s="13"/>
      <c r="U154" s="13"/>
      <c r="V154" s="13"/>
      <c r="W154" s="14"/>
    </row>
    <row r="155" spans="1:23" x14ac:dyDescent="0.3">
      <c r="G155" s="12"/>
      <c r="H155" s="12"/>
      <c r="I155" s="12"/>
      <c r="J155" s="12"/>
      <c r="K155" s="12"/>
      <c r="L155" s="12"/>
      <c r="M155" s="12"/>
      <c r="N155" s="12"/>
      <c r="O155" s="12"/>
      <c r="P155" s="12"/>
      <c r="S155" s="11"/>
      <c r="T155" s="13"/>
      <c r="U155" s="13"/>
      <c r="V155" s="13"/>
      <c r="W155" s="14"/>
    </row>
    <row r="156" spans="1:23" x14ac:dyDescent="0.3">
      <c r="G156" s="12"/>
      <c r="H156" s="12"/>
      <c r="I156" s="12"/>
      <c r="J156" s="12"/>
      <c r="K156" s="12"/>
      <c r="L156" s="12"/>
      <c r="M156" s="12"/>
      <c r="N156" s="12"/>
      <c r="O156" s="12"/>
      <c r="P156" s="12"/>
      <c r="S156" s="102"/>
      <c r="T156" s="13"/>
      <c r="U156" s="13"/>
      <c r="V156" s="13"/>
      <c r="W156" s="14"/>
    </row>
    <row r="157" spans="1:23" x14ac:dyDescent="0.3">
      <c r="G157" s="12"/>
      <c r="H157" s="12"/>
      <c r="I157" s="12"/>
      <c r="J157" s="12"/>
      <c r="K157" s="12"/>
      <c r="L157" s="12"/>
      <c r="M157" s="12"/>
      <c r="N157" s="12"/>
      <c r="O157" s="12"/>
      <c r="P157" s="12"/>
      <c r="S157" s="102"/>
      <c r="T157" s="102"/>
    </row>
    <row r="158" spans="1:23" x14ac:dyDescent="0.3">
      <c r="G158" s="12"/>
      <c r="H158" s="12"/>
      <c r="I158" s="12"/>
      <c r="J158" s="12"/>
      <c r="K158" s="12"/>
      <c r="L158" s="12"/>
      <c r="M158" s="12"/>
      <c r="N158" s="12"/>
      <c r="O158" s="12"/>
      <c r="P158" s="12"/>
      <c r="S158" s="102"/>
      <c r="T158" s="102"/>
    </row>
    <row r="159" spans="1:23" x14ac:dyDescent="0.3">
      <c r="G159" s="12"/>
      <c r="H159" s="12"/>
      <c r="I159" s="12"/>
      <c r="J159" s="12"/>
      <c r="K159" s="12"/>
      <c r="L159" s="12"/>
      <c r="M159" s="12"/>
      <c r="N159" s="12"/>
      <c r="O159" s="12"/>
      <c r="P159" s="12"/>
      <c r="S159" s="102"/>
      <c r="T159" s="102"/>
    </row>
    <row r="160" spans="1:23" x14ac:dyDescent="0.3">
      <c r="G160" s="12"/>
      <c r="H160" s="12"/>
      <c r="I160" s="12"/>
      <c r="J160" s="12"/>
      <c r="K160" s="12"/>
      <c r="L160" s="12"/>
      <c r="M160" s="12"/>
      <c r="N160" s="12"/>
      <c r="O160" s="12"/>
      <c r="P160" s="12"/>
      <c r="S160" s="102"/>
      <c r="T160" s="102"/>
    </row>
    <row r="161" spans="7:20" x14ac:dyDescent="0.3">
      <c r="G161" s="12"/>
      <c r="H161" s="12"/>
      <c r="I161" s="12"/>
      <c r="J161" s="12"/>
      <c r="K161" s="12"/>
      <c r="L161" s="12"/>
      <c r="M161" s="12"/>
      <c r="N161" s="12"/>
      <c r="O161" s="12"/>
      <c r="P161" s="12"/>
      <c r="S161" s="102"/>
      <c r="T161" s="102"/>
    </row>
    <row r="162" spans="7:20" x14ac:dyDescent="0.3">
      <c r="G162" s="12"/>
      <c r="H162" s="12"/>
      <c r="I162" s="12"/>
      <c r="J162" s="12"/>
      <c r="K162" s="12"/>
      <c r="L162" s="12"/>
      <c r="M162" s="12"/>
      <c r="N162" s="12"/>
      <c r="O162" s="12"/>
      <c r="P162" s="12"/>
      <c r="S162" s="102"/>
      <c r="T162" s="102"/>
    </row>
    <row r="163" spans="7:20" x14ac:dyDescent="0.3">
      <c r="G163" s="12"/>
      <c r="H163" s="12"/>
      <c r="I163" s="12"/>
      <c r="J163" s="12"/>
      <c r="K163" s="12"/>
      <c r="L163" s="12"/>
      <c r="M163" s="12"/>
      <c r="N163" s="12"/>
      <c r="O163" s="12"/>
      <c r="P163" s="12"/>
      <c r="S163" s="102"/>
      <c r="T163" s="102"/>
    </row>
    <row r="164" spans="7:20" x14ac:dyDescent="0.3">
      <c r="G164" s="12"/>
      <c r="H164" s="12"/>
      <c r="I164" s="12"/>
      <c r="J164" s="12"/>
      <c r="K164" s="12"/>
      <c r="L164" s="12"/>
      <c r="M164" s="12"/>
      <c r="N164" s="12"/>
      <c r="O164" s="12"/>
      <c r="P164" s="12"/>
      <c r="S164" s="102"/>
      <c r="T164" s="102"/>
    </row>
    <row r="165" spans="7:20" x14ac:dyDescent="0.3">
      <c r="G165" s="12"/>
      <c r="H165" s="12"/>
      <c r="I165" s="12"/>
      <c r="J165" s="12"/>
      <c r="K165" s="12"/>
      <c r="L165" s="12"/>
      <c r="M165" s="12"/>
      <c r="N165" s="12"/>
      <c r="O165" s="12"/>
      <c r="P165" s="12"/>
      <c r="S165" s="102"/>
      <c r="T165" s="102"/>
    </row>
    <row r="166" spans="7:20" x14ac:dyDescent="0.3">
      <c r="G166" s="12"/>
      <c r="H166" s="12"/>
      <c r="I166" s="12"/>
      <c r="J166" s="12"/>
      <c r="K166" s="12"/>
      <c r="L166" s="12"/>
      <c r="M166" s="12"/>
      <c r="N166" s="12"/>
      <c r="O166" s="12"/>
      <c r="P166" s="12"/>
      <c r="S166" s="102"/>
      <c r="T166" s="102"/>
    </row>
    <row r="167" spans="7:20" x14ac:dyDescent="0.3">
      <c r="G167" s="12"/>
      <c r="H167" s="12"/>
      <c r="I167" s="12"/>
      <c r="J167" s="12"/>
      <c r="K167" s="12"/>
      <c r="L167" s="12"/>
      <c r="M167" s="12"/>
      <c r="N167" s="12"/>
      <c r="O167" s="12"/>
      <c r="P167" s="12"/>
      <c r="S167" s="102"/>
      <c r="T167" s="102"/>
    </row>
    <row r="168" spans="7:20" x14ac:dyDescent="0.3">
      <c r="G168" s="12"/>
      <c r="S168" s="102"/>
      <c r="T168" s="102"/>
    </row>
    <row r="183" spans="22:31" x14ac:dyDescent="0.3">
      <c r="V183" s="12"/>
      <c r="W183" s="12"/>
      <c r="X183" s="12"/>
      <c r="Y183" s="12"/>
      <c r="Z183" s="12"/>
      <c r="AA183" s="12"/>
      <c r="AB183" s="12"/>
      <c r="AC183" s="12"/>
      <c r="AD183" s="12"/>
      <c r="AE183" s="12"/>
    </row>
    <row r="184" spans="22:31" x14ac:dyDescent="0.3">
      <c r="V184" s="12"/>
      <c r="W184" s="12"/>
      <c r="X184" s="12"/>
      <c r="Y184" s="12"/>
      <c r="Z184" s="12"/>
      <c r="AA184" s="12"/>
      <c r="AB184" s="12"/>
      <c r="AC184" s="12"/>
      <c r="AD184" s="12"/>
      <c r="AE184" s="12"/>
    </row>
    <row r="185" spans="22:31" x14ac:dyDescent="0.3">
      <c r="V185" s="12"/>
      <c r="W185" s="12"/>
      <c r="X185" s="12"/>
      <c r="Y185" s="12"/>
      <c r="Z185" s="12"/>
      <c r="AA185" s="12"/>
      <c r="AB185" s="12"/>
      <c r="AC185" s="12"/>
      <c r="AD185" s="12"/>
      <c r="AE185" s="12"/>
    </row>
    <row r="186" spans="22:31" x14ac:dyDescent="0.3">
      <c r="V186" s="12"/>
      <c r="W186" s="12"/>
      <c r="X186" s="12"/>
      <c r="Y186" s="12"/>
      <c r="Z186" s="12"/>
      <c r="AA186" s="12"/>
      <c r="AB186" s="12"/>
      <c r="AC186" s="12"/>
      <c r="AD186" s="12"/>
      <c r="AE186" s="12"/>
    </row>
    <row r="187" spans="22:31" x14ac:dyDescent="0.3">
      <c r="V187" s="12"/>
      <c r="W187" s="12"/>
      <c r="X187" s="12"/>
      <c r="Y187" s="12"/>
      <c r="Z187" s="12"/>
      <c r="AA187" s="12"/>
      <c r="AB187" s="12"/>
      <c r="AC187" s="12"/>
      <c r="AD187" s="12"/>
      <c r="AE187" s="12"/>
    </row>
    <row r="188" spans="22:31" x14ac:dyDescent="0.3">
      <c r="V188" s="12"/>
      <c r="W188" s="12"/>
      <c r="X188" s="12"/>
      <c r="Y188" s="12"/>
      <c r="Z188" s="12"/>
      <c r="AA188" s="12"/>
      <c r="AB188" s="12"/>
      <c r="AC188" s="12"/>
      <c r="AD188" s="12"/>
      <c r="AE188" s="12"/>
    </row>
    <row r="189" spans="22:31" x14ac:dyDescent="0.3">
      <c r="V189" s="12"/>
      <c r="W189" s="12"/>
      <c r="X189" s="12"/>
      <c r="Y189" s="12"/>
      <c r="Z189" s="12"/>
      <c r="AA189" s="12"/>
      <c r="AB189" s="12"/>
      <c r="AC189" s="12"/>
      <c r="AD189" s="12"/>
      <c r="AE189" s="12"/>
    </row>
    <row r="190" spans="22:31" x14ac:dyDescent="0.3">
      <c r="V190" s="12"/>
      <c r="W190" s="12"/>
      <c r="X190" s="12"/>
      <c r="Y190" s="12"/>
      <c r="Z190" s="12"/>
      <c r="AA190" s="12"/>
      <c r="AB190" s="12"/>
      <c r="AC190" s="12"/>
      <c r="AD190" s="12"/>
      <c r="AE190" s="12"/>
    </row>
    <row r="191" spans="22:31" x14ac:dyDescent="0.3">
      <c r="V191" s="12"/>
      <c r="W191" s="12"/>
      <c r="X191" s="12"/>
      <c r="Y191" s="12"/>
      <c r="Z191" s="12"/>
      <c r="AA191" s="12"/>
      <c r="AB191" s="12"/>
      <c r="AC191" s="12"/>
      <c r="AD191" s="12"/>
      <c r="AE191" s="12"/>
    </row>
    <row r="192" spans="22:31" x14ac:dyDescent="0.3">
      <c r="V192" s="12"/>
      <c r="W192" s="12"/>
      <c r="X192" s="12"/>
      <c r="Y192" s="12"/>
      <c r="Z192" s="12"/>
      <c r="AA192" s="12"/>
      <c r="AB192" s="12"/>
      <c r="AC192" s="12"/>
      <c r="AD192" s="12"/>
      <c r="AE192" s="12"/>
    </row>
  </sheetData>
  <mergeCells count="133">
    <mergeCell ref="A70:A77"/>
    <mergeCell ref="B70:B77"/>
    <mergeCell ref="C70:C77"/>
    <mergeCell ref="D70:D77"/>
    <mergeCell ref="E70:E77"/>
    <mergeCell ref="Q70:R77"/>
    <mergeCell ref="B78:P78"/>
    <mergeCell ref="Q78:R78"/>
    <mergeCell ref="A79:A86"/>
    <mergeCell ref="B79:B86"/>
    <mergeCell ref="C79:C86"/>
    <mergeCell ref="D79:D86"/>
    <mergeCell ref="E79:E86"/>
    <mergeCell ref="Q79:R86"/>
    <mergeCell ref="A53:A60"/>
    <mergeCell ref="B53:B60"/>
    <mergeCell ref="C53:C60"/>
    <mergeCell ref="D53:D60"/>
    <mergeCell ref="E53:E60"/>
    <mergeCell ref="Q53:R60"/>
    <mergeCell ref="B61:P61"/>
    <mergeCell ref="Q61:R61"/>
    <mergeCell ref="A62:A69"/>
    <mergeCell ref="B62:B69"/>
    <mergeCell ref="C62:C69"/>
    <mergeCell ref="D62:D69"/>
    <mergeCell ref="E62:E69"/>
    <mergeCell ref="Q62:R69"/>
    <mergeCell ref="A45:A52"/>
    <mergeCell ref="B45:B52"/>
    <mergeCell ref="C45:C52"/>
    <mergeCell ref="D45:D52"/>
    <mergeCell ref="E45:E52"/>
    <mergeCell ref="Q45:R52"/>
    <mergeCell ref="A36:A43"/>
    <mergeCell ref="B36:B43"/>
    <mergeCell ref="C36:C43"/>
    <mergeCell ref="D36:D43"/>
    <mergeCell ref="E36:E43"/>
    <mergeCell ref="B44:P44"/>
    <mergeCell ref="Q36:R43"/>
    <mergeCell ref="Q44:R44"/>
    <mergeCell ref="Q7:R9"/>
    <mergeCell ref="I8:J8"/>
    <mergeCell ref="K8:L8"/>
    <mergeCell ref="M8:N8"/>
    <mergeCell ref="O8:P8"/>
    <mergeCell ref="A28:A35"/>
    <mergeCell ref="B28:B35"/>
    <mergeCell ref="C28:C35"/>
    <mergeCell ref="D28:D35"/>
    <mergeCell ref="E28:E35"/>
    <mergeCell ref="Q28:R35"/>
    <mergeCell ref="A20:A27"/>
    <mergeCell ref="B20:B27"/>
    <mergeCell ref="C20:C27"/>
    <mergeCell ref="D20:D27"/>
    <mergeCell ref="E20:E27"/>
    <mergeCell ref="Q20:R27"/>
    <mergeCell ref="B96:B103"/>
    <mergeCell ref="C96:C103"/>
    <mergeCell ref="D96:D103"/>
    <mergeCell ref="E96:E103"/>
    <mergeCell ref="Q96:R103"/>
    <mergeCell ref="E12:E19"/>
    <mergeCell ref="Q12:R19"/>
    <mergeCell ref="N2:R2"/>
    <mergeCell ref="A4:R4"/>
    <mergeCell ref="A5:R5"/>
    <mergeCell ref="A7:A9"/>
    <mergeCell ref="F7:F9"/>
    <mergeCell ref="G7:H8"/>
    <mergeCell ref="Q10:R10"/>
    <mergeCell ref="B11:P11"/>
    <mergeCell ref="Q11:R11"/>
    <mergeCell ref="A12:A19"/>
    <mergeCell ref="B12:B19"/>
    <mergeCell ref="C12:C19"/>
    <mergeCell ref="B7:B9"/>
    <mergeCell ref="C7:C9"/>
    <mergeCell ref="D7:D9"/>
    <mergeCell ref="E7:E9"/>
    <mergeCell ref="I7:P7"/>
    <mergeCell ref="A87:A94"/>
    <mergeCell ref="B87:B94"/>
    <mergeCell ref="C87:C94"/>
    <mergeCell ref="D87:D94"/>
    <mergeCell ref="E87:E94"/>
    <mergeCell ref="Q87:R94"/>
    <mergeCell ref="D12:D19"/>
    <mergeCell ref="A113:A120"/>
    <mergeCell ref="B113:B120"/>
    <mergeCell ref="C113:C120"/>
    <mergeCell ref="D113:D120"/>
    <mergeCell ref="E113:E120"/>
    <mergeCell ref="Q113:R120"/>
    <mergeCell ref="A104:A111"/>
    <mergeCell ref="B104:B111"/>
    <mergeCell ref="C104:C111"/>
    <mergeCell ref="D104:D111"/>
    <mergeCell ref="E104:E111"/>
    <mergeCell ref="Q104:R111"/>
    <mergeCell ref="B112:P112"/>
    <mergeCell ref="Q112:R112"/>
    <mergeCell ref="B95:P95"/>
    <mergeCell ref="Q95:R95"/>
    <mergeCell ref="A96:A103"/>
    <mergeCell ref="B129:P129"/>
    <mergeCell ref="Q129:R137"/>
    <mergeCell ref="A130:A137"/>
    <mergeCell ref="B130:B137"/>
    <mergeCell ref="C130:C137"/>
    <mergeCell ref="D130:D137"/>
    <mergeCell ref="E130:E137"/>
    <mergeCell ref="A121:A128"/>
    <mergeCell ref="B121:B128"/>
    <mergeCell ref="C121:C128"/>
    <mergeCell ref="D121:D128"/>
    <mergeCell ref="E121:E128"/>
    <mergeCell ref="Q121:R128"/>
    <mergeCell ref="A154:Q154"/>
    <mergeCell ref="A138:A145"/>
    <mergeCell ref="B138:B145"/>
    <mergeCell ref="C138:C145"/>
    <mergeCell ref="D138:D145"/>
    <mergeCell ref="E138:E145"/>
    <mergeCell ref="Q138:R145"/>
    <mergeCell ref="A146:A153"/>
    <mergeCell ref="B146:B153"/>
    <mergeCell ref="C146:C153"/>
    <mergeCell ref="D146:D153"/>
    <mergeCell ref="E146:E153"/>
    <mergeCell ref="Q146:R153"/>
  </mergeCells>
  <conditionalFormatting sqref="T71 V71:W71 T70:W70 T72:W156">
    <cfRule type="cellIs" dxfId="2" priority="5" stopIfTrue="1" operator="lessThan">
      <formula>0</formula>
    </cfRule>
    <cfRule type="cellIs" priority="6" stopIfTrue="1" operator="lessThan">
      <formula>0</formula>
    </cfRule>
  </conditionalFormatting>
  <conditionalFormatting sqref="T71 V71:W71 T1:W35 T44:W70 T72:W65340">
    <cfRule type="cellIs" dxfId="1" priority="3" stopIfTrue="1" operator="lessThan">
      <formula>0</formula>
    </cfRule>
    <cfRule type="cellIs" priority="4" stopIfTrue="1" operator="lessThan">
      <formula>0</formula>
    </cfRule>
  </conditionalFormatting>
  <conditionalFormatting sqref="T36:W43">
    <cfRule type="cellIs" dxfId="0" priority="1" stopIfTrue="1" operator="lessThan">
      <formula>0</formula>
    </cfRule>
    <cfRule type="cellIs" priority="2" stopIfTrue="1" operator="lessThan">
      <formula>0</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G91"/>
  <sheetViews>
    <sheetView view="pageBreakPreview" topLeftCell="A13" zoomScale="85" zoomScaleNormal="85" zoomScaleSheetLayoutView="85" workbookViewId="0">
      <selection activeCell="A43" sqref="A43:AE44"/>
    </sheetView>
  </sheetViews>
  <sheetFormatPr defaultRowHeight="14.4" x14ac:dyDescent="0.3"/>
  <cols>
    <col min="1" max="1" width="5.88671875" style="2" customWidth="1"/>
    <col min="2" max="2" width="41.44140625" style="2" customWidth="1"/>
    <col min="3" max="3" width="10.109375" style="2" customWidth="1"/>
    <col min="4" max="5" width="7.5546875" style="2" customWidth="1"/>
    <col min="6" max="6" width="7.33203125" style="2" customWidth="1"/>
    <col min="7" max="7" width="7.109375" style="2" customWidth="1"/>
    <col min="8" max="8" width="7" style="2" customWidth="1"/>
    <col min="9" max="11" width="7.33203125" style="2" customWidth="1"/>
    <col min="12" max="12" width="8.44140625" style="2" customWidth="1"/>
    <col min="13" max="15" width="7.44140625" style="2" customWidth="1"/>
    <col min="16" max="16" width="7.33203125" style="2" customWidth="1"/>
    <col min="17" max="17" width="7.44140625" style="2" customWidth="1"/>
    <col min="18" max="18" width="7.33203125" style="2" customWidth="1"/>
    <col min="19" max="19" width="7.109375" style="2" customWidth="1"/>
    <col min="20" max="20" width="7.33203125" style="2" customWidth="1"/>
    <col min="21" max="21" width="7" style="2" customWidth="1"/>
    <col min="22" max="22" width="7.33203125" style="2" customWidth="1"/>
    <col min="23" max="23" width="7.5546875" style="2" customWidth="1"/>
    <col min="24" max="24" width="7.33203125" style="2" customWidth="1"/>
    <col min="25" max="25" width="7.5546875" style="2" customWidth="1"/>
    <col min="26" max="26" width="7.109375" style="2" customWidth="1"/>
    <col min="27" max="27" width="5" style="2" customWidth="1"/>
    <col min="28" max="28" width="5.109375" style="2" customWidth="1"/>
    <col min="29" max="29" width="9.109375" style="2"/>
    <col min="30" max="30" width="4.44140625" style="2" customWidth="1"/>
    <col min="31" max="31" width="15.88671875" style="2" customWidth="1"/>
    <col min="32" max="256" width="9.109375" style="2"/>
    <col min="257" max="257" width="5.88671875" style="2" customWidth="1"/>
    <col min="258" max="258" width="31.6640625" style="2" customWidth="1"/>
    <col min="259" max="259" width="10.109375" style="2" customWidth="1"/>
    <col min="260" max="260" width="5.6640625" style="2" customWidth="1"/>
    <col min="261" max="261" width="4.5546875" style="2" customWidth="1"/>
    <col min="262" max="262" width="5.44140625" style="2" customWidth="1"/>
    <col min="263" max="263" width="4.33203125" style="2" customWidth="1"/>
    <col min="264" max="264" width="5" style="2" customWidth="1"/>
    <col min="265" max="265" width="4.6640625" style="2" customWidth="1"/>
    <col min="266" max="266" width="5.33203125" style="2" customWidth="1"/>
    <col min="267" max="267" width="4.5546875" style="2" customWidth="1"/>
    <col min="268" max="268" width="5.5546875" style="2" customWidth="1"/>
    <col min="269" max="269" width="4.5546875" style="2" customWidth="1"/>
    <col min="270" max="270" width="5.44140625" style="2" customWidth="1"/>
    <col min="271" max="271" width="8.6640625" style="2" customWidth="1"/>
    <col min="272" max="272" width="5" style="2" customWidth="1"/>
    <col min="273" max="273" width="9.33203125" style="2" customWidth="1"/>
    <col min="274" max="274" width="4.88671875" style="2" customWidth="1"/>
    <col min="275" max="275" width="9.6640625" style="2" customWidth="1"/>
    <col min="276" max="276" width="4.5546875" style="2" customWidth="1"/>
    <col min="277" max="277" width="9.109375" style="2"/>
    <col min="278" max="278" width="5" style="2" customWidth="1"/>
    <col min="279" max="279" width="7" style="2" customWidth="1"/>
    <col min="280" max="280" width="4.6640625" style="2" customWidth="1"/>
    <col min="281" max="281" width="4.88671875" style="2" customWidth="1"/>
    <col min="282" max="282" width="5.109375" style="2" customWidth="1"/>
    <col min="283" max="283" width="5" style="2" customWidth="1"/>
    <col min="284" max="284" width="5.109375" style="2" customWidth="1"/>
    <col min="285" max="285" width="9.109375" style="2"/>
    <col min="286" max="286" width="4.44140625" style="2" customWidth="1"/>
    <col min="287" max="287" width="11.6640625" style="2" customWidth="1"/>
    <col min="288" max="512" width="9.109375" style="2"/>
    <col min="513" max="513" width="5.88671875" style="2" customWidth="1"/>
    <col min="514" max="514" width="31.6640625" style="2" customWidth="1"/>
    <col min="515" max="515" width="10.109375" style="2" customWidth="1"/>
    <col min="516" max="516" width="5.6640625" style="2" customWidth="1"/>
    <col min="517" max="517" width="4.5546875" style="2" customWidth="1"/>
    <col min="518" max="518" width="5.44140625" style="2" customWidth="1"/>
    <col min="519" max="519" width="4.33203125" style="2" customWidth="1"/>
    <col min="520" max="520" width="5" style="2" customWidth="1"/>
    <col min="521" max="521" width="4.6640625" style="2" customWidth="1"/>
    <col min="522" max="522" width="5.33203125" style="2" customWidth="1"/>
    <col min="523" max="523" width="4.5546875" style="2" customWidth="1"/>
    <col min="524" max="524" width="5.5546875" style="2" customWidth="1"/>
    <col min="525" max="525" width="4.5546875" style="2" customWidth="1"/>
    <col min="526" max="526" width="5.44140625" style="2" customWidth="1"/>
    <col min="527" max="527" width="8.6640625" style="2" customWidth="1"/>
    <col min="528" max="528" width="5" style="2" customWidth="1"/>
    <col min="529" max="529" width="9.33203125" style="2" customWidth="1"/>
    <col min="530" max="530" width="4.88671875" style="2" customWidth="1"/>
    <col min="531" max="531" width="9.6640625" style="2" customWidth="1"/>
    <col min="532" max="532" width="4.5546875" style="2" customWidth="1"/>
    <col min="533" max="533" width="9.109375" style="2"/>
    <col min="534" max="534" width="5" style="2" customWidth="1"/>
    <col min="535" max="535" width="7" style="2" customWidth="1"/>
    <col min="536" max="536" width="4.6640625" style="2" customWidth="1"/>
    <col min="537" max="537" width="4.88671875" style="2" customWidth="1"/>
    <col min="538" max="538" width="5.109375" style="2" customWidth="1"/>
    <col min="539" max="539" width="5" style="2" customWidth="1"/>
    <col min="540" max="540" width="5.109375" style="2" customWidth="1"/>
    <col min="541" max="541" width="9.109375" style="2"/>
    <col min="542" max="542" width="4.44140625" style="2" customWidth="1"/>
    <col min="543" max="543" width="11.6640625" style="2" customWidth="1"/>
    <col min="544" max="768" width="9.109375" style="2"/>
    <col min="769" max="769" width="5.88671875" style="2" customWidth="1"/>
    <col min="770" max="770" width="31.6640625" style="2" customWidth="1"/>
    <col min="771" max="771" width="10.109375" style="2" customWidth="1"/>
    <col min="772" max="772" width="5.6640625" style="2" customWidth="1"/>
    <col min="773" max="773" width="4.5546875" style="2" customWidth="1"/>
    <col min="774" max="774" width="5.44140625" style="2" customWidth="1"/>
    <col min="775" max="775" width="4.33203125" style="2" customWidth="1"/>
    <col min="776" max="776" width="5" style="2" customWidth="1"/>
    <col min="777" max="777" width="4.6640625" style="2" customWidth="1"/>
    <col min="778" max="778" width="5.33203125" style="2" customWidth="1"/>
    <col min="779" max="779" width="4.5546875" style="2" customWidth="1"/>
    <col min="780" max="780" width="5.5546875" style="2" customWidth="1"/>
    <col min="781" max="781" width="4.5546875" style="2" customWidth="1"/>
    <col min="782" max="782" width="5.44140625" style="2" customWidth="1"/>
    <col min="783" max="783" width="8.6640625" style="2" customWidth="1"/>
    <col min="784" max="784" width="5" style="2" customWidth="1"/>
    <col min="785" max="785" width="9.33203125" style="2" customWidth="1"/>
    <col min="786" max="786" width="4.88671875" style="2" customWidth="1"/>
    <col min="787" max="787" width="9.6640625" style="2" customWidth="1"/>
    <col min="788" max="788" width="4.5546875" style="2" customWidth="1"/>
    <col min="789" max="789" width="9.109375" style="2"/>
    <col min="790" max="790" width="5" style="2" customWidth="1"/>
    <col min="791" max="791" width="7" style="2" customWidth="1"/>
    <col min="792" max="792" width="4.6640625" style="2" customWidth="1"/>
    <col min="793" max="793" width="4.88671875" style="2" customWidth="1"/>
    <col min="794" max="794" width="5.109375" style="2" customWidth="1"/>
    <col min="795" max="795" width="5" style="2" customWidth="1"/>
    <col min="796" max="796" width="5.109375" style="2" customWidth="1"/>
    <col min="797" max="797" width="9.109375" style="2"/>
    <col min="798" max="798" width="4.44140625" style="2" customWidth="1"/>
    <col min="799" max="799" width="11.6640625" style="2" customWidth="1"/>
    <col min="800" max="1024" width="9.109375" style="2"/>
    <col min="1025" max="1025" width="5.88671875" style="2" customWidth="1"/>
    <col min="1026" max="1026" width="31.6640625" style="2" customWidth="1"/>
    <col min="1027" max="1027" width="10.109375" style="2" customWidth="1"/>
    <col min="1028" max="1028" width="5.6640625" style="2" customWidth="1"/>
    <col min="1029" max="1029" width="4.5546875" style="2" customWidth="1"/>
    <col min="1030" max="1030" width="5.44140625" style="2" customWidth="1"/>
    <col min="1031" max="1031" width="4.33203125" style="2" customWidth="1"/>
    <col min="1032" max="1032" width="5" style="2" customWidth="1"/>
    <col min="1033" max="1033" width="4.6640625" style="2" customWidth="1"/>
    <col min="1034" max="1034" width="5.33203125" style="2" customWidth="1"/>
    <col min="1035" max="1035" width="4.5546875" style="2" customWidth="1"/>
    <col min="1036" max="1036" width="5.5546875" style="2" customWidth="1"/>
    <col min="1037" max="1037" width="4.5546875" style="2" customWidth="1"/>
    <col min="1038" max="1038" width="5.44140625" style="2" customWidth="1"/>
    <col min="1039" max="1039" width="8.6640625" style="2" customWidth="1"/>
    <col min="1040" max="1040" width="5" style="2" customWidth="1"/>
    <col min="1041" max="1041" width="9.33203125" style="2" customWidth="1"/>
    <col min="1042" max="1042" width="4.88671875" style="2" customWidth="1"/>
    <col min="1043" max="1043" width="9.6640625" style="2" customWidth="1"/>
    <col min="1044" max="1044" width="4.5546875" style="2" customWidth="1"/>
    <col min="1045" max="1045" width="9.109375" style="2"/>
    <col min="1046" max="1046" width="5" style="2" customWidth="1"/>
    <col min="1047" max="1047" width="7" style="2" customWidth="1"/>
    <col min="1048" max="1048" width="4.6640625" style="2" customWidth="1"/>
    <col min="1049" max="1049" width="4.88671875" style="2" customWidth="1"/>
    <col min="1050" max="1050" width="5.109375" style="2" customWidth="1"/>
    <col min="1051" max="1051" width="5" style="2" customWidth="1"/>
    <col min="1052" max="1052" width="5.109375" style="2" customWidth="1"/>
    <col min="1053" max="1053" width="9.109375" style="2"/>
    <col min="1054" max="1054" width="4.44140625" style="2" customWidth="1"/>
    <col min="1055" max="1055" width="11.6640625" style="2" customWidth="1"/>
    <col min="1056" max="1280" width="9.109375" style="2"/>
    <col min="1281" max="1281" width="5.88671875" style="2" customWidth="1"/>
    <col min="1282" max="1282" width="31.6640625" style="2" customWidth="1"/>
    <col min="1283" max="1283" width="10.109375" style="2" customWidth="1"/>
    <col min="1284" max="1284" width="5.6640625" style="2" customWidth="1"/>
    <col min="1285" max="1285" width="4.5546875" style="2" customWidth="1"/>
    <col min="1286" max="1286" width="5.44140625" style="2" customWidth="1"/>
    <col min="1287" max="1287" width="4.33203125" style="2" customWidth="1"/>
    <col min="1288" max="1288" width="5" style="2" customWidth="1"/>
    <col min="1289" max="1289" width="4.6640625" style="2" customWidth="1"/>
    <col min="1290" max="1290" width="5.33203125" style="2" customWidth="1"/>
    <col min="1291" max="1291" width="4.5546875" style="2" customWidth="1"/>
    <col min="1292" max="1292" width="5.5546875" style="2" customWidth="1"/>
    <col min="1293" max="1293" width="4.5546875" style="2" customWidth="1"/>
    <col min="1294" max="1294" width="5.44140625" style="2" customWidth="1"/>
    <col min="1295" max="1295" width="8.6640625" style="2" customWidth="1"/>
    <col min="1296" max="1296" width="5" style="2" customWidth="1"/>
    <col min="1297" max="1297" width="9.33203125" style="2" customWidth="1"/>
    <col min="1298" max="1298" width="4.88671875" style="2" customWidth="1"/>
    <col min="1299" max="1299" width="9.6640625" style="2" customWidth="1"/>
    <col min="1300" max="1300" width="4.5546875" style="2" customWidth="1"/>
    <col min="1301" max="1301" width="9.109375" style="2"/>
    <col min="1302" max="1302" width="5" style="2" customWidth="1"/>
    <col min="1303" max="1303" width="7" style="2" customWidth="1"/>
    <col min="1304" max="1304" width="4.6640625" style="2" customWidth="1"/>
    <col min="1305" max="1305" width="4.88671875" style="2" customWidth="1"/>
    <col min="1306" max="1306" width="5.109375" style="2" customWidth="1"/>
    <col min="1307" max="1307" width="5" style="2" customWidth="1"/>
    <col min="1308" max="1308" width="5.109375" style="2" customWidth="1"/>
    <col min="1309" max="1309" width="9.109375" style="2"/>
    <col min="1310" max="1310" width="4.44140625" style="2" customWidth="1"/>
    <col min="1311" max="1311" width="11.6640625" style="2" customWidth="1"/>
    <col min="1312" max="1536" width="9.109375" style="2"/>
    <col min="1537" max="1537" width="5.88671875" style="2" customWidth="1"/>
    <col min="1538" max="1538" width="31.6640625" style="2" customWidth="1"/>
    <col min="1539" max="1539" width="10.109375" style="2" customWidth="1"/>
    <col min="1540" max="1540" width="5.6640625" style="2" customWidth="1"/>
    <col min="1541" max="1541" width="4.5546875" style="2" customWidth="1"/>
    <col min="1542" max="1542" width="5.44140625" style="2" customWidth="1"/>
    <col min="1543" max="1543" width="4.33203125" style="2" customWidth="1"/>
    <col min="1544" max="1544" width="5" style="2" customWidth="1"/>
    <col min="1545" max="1545" width="4.6640625" style="2" customWidth="1"/>
    <col min="1546" max="1546" width="5.33203125" style="2" customWidth="1"/>
    <col min="1547" max="1547" width="4.5546875" style="2" customWidth="1"/>
    <col min="1548" max="1548" width="5.5546875" style="2" customWidth="1"/>
    <col min="1549" max="1549" width="4.5546875" style="2" customWidth="1"/>
    <col min="1550" max="1550" width="5.44140625" style="2" customWidth="1"/>
    <col min="1551" max="1551" width="8.6640625" style="2" customWidth="1"/>
    <col min="1552" max="1552" width="5" style="2" customWidth="1"/>
    <col min="1553" max="1553" width="9.33203125" style="2" customWidth="1"/>
    <col min="1554" max="1554" width="4.88671875" style="2" customWidth="1"/>
    <col min="1555" max="1555" width="9.6640625" style="2" customWidth="1"/>
    <col min="1556" max="1556" width="4.5546875" style="2" customWidth="1"/>
    <col min="1557" max="1557" width="9.109375" style="2"/>
    <col min="1558" max="1558" width="5" style="2" customWidth="1"/>
    <col min="1559" max="1559" width="7" style="2" customWidth="1"/>
    <col min="1560" max="1560" width="4.6640625" style="2" customWidth="1"/>
    <col min="1561" max="1561" width="4.88671875" style="2" customWidth="1"/>
    <col min="1562" max="1562" width="5.109375" style="2" customWidth="1"/>
    <col min="1563" max="1563" width="5" style="2" customWidth="1"/>
    <col min="1564" max="1564" width="5.109375" style="2" customWidth="1"/>
    <col min="1565" max="1565" width="9.109375" style="2"/>
    <col min="1566" max="1566" width="4.44140625" style="2" customWidth="1"/>
    <col min="1567" max="1567" width="11.6640625" style="2" customWidth="1"/>
    <col min="1568" max="1792" width="9.109375" style="2"/>
    <col min="1793" max="1793" width="5.88671875" style="2" customWidth="1"/>
    <col min="1794" max="1794" width="31.6640625" style="2" customWidth="1"/>
    <col min="1795" max="1795" width="10.109375" style="2" customWidth="1"/>
    <col min="1796" max="1796" width="5.6640625" style="2" customWidth="1"/>
    <col min="1797" max="1797" width="4.5546875" style="2" customWidth="1"/>
    <col min="1798" max="1798" width="5.44140625" style="2" customWidth="1"/>
    <col min="1799" max="1799" width="4.33203125" style="2" customWidth="1"/>
    <col min="1800" max="1800" width="5" style="2" customWidth="1"/>
    <col min="1801" max="1801" width="4.6640625" style="2" customWidth="1"/>
    <col min="1802" max="1802" width="5.33203125" style="2" customWidth="1"/>
    <col min="1803" max="1803" width="4.5546875" style="2" customWidth="1"/>
    <col min="1804" max="1804" width="5.5546875" style="2" customWidth="1"/>
    <col min="1805" max="1805" width="4.5546875" style="2" customWidth="1"/>
    <col min="1806" max="1806" width="5.44140625" style="2" customWidth="1"/>
    <col min="1807" max="1807" width="8.6640625" style="2" customWidth="1"/>
    <col min="1808" max="1808" width="5" style="2" customWidth="1"/>
    <col min="1809" max="1809" width="9.33203125" style="2" customWidth="1"/>
    <col min="1810" max="1810" width="4.88671875" style="2" customWidth="1"/>
    <col min="1811" max="1811" width="9.6640625" style="2" customWidth="1"/>
    <col min="1812" max="1812" width="4.5546875" style="2" customWidth="1"/>
    <col min="1813" max="1813" width="9.109375" style="2"/>
    <col min="1814" max="1814" width="5" style="2" customWidth="1"/>
    <col min="1815" max="1815" width="7" style="2" customWidth="1"/>
    <col min="1816" max="1816" width="4.6640625" style="2" customWidth="1"/>
    <col min="1817" max="1817" width="4.88671875" style="2" customWidth="1"/>
    <col min="1818" max="1818" width="5.109375" style="2" customWidth="1"/>
    <col min="1819" max="1819" width="5" style="2" customWidth="1"/>
    <col min="1820" max="1820" width="5.109375" style="2" customWidth="1"/>
    <col min="1821" max="1821" width="9.109375" style="2"/>
    <col min="1822" max="1822" width="4.44140625" style="2" customWidth="1"/>
    <col min="1823" max="1823" width="11.6640625" style="2" customWidth="1"/>
    <col min="1824" max="2048" width="9.109375" style="2"/>
    <col min="2049" max="2049" width="5.88671875" style="2" customWidth="1"/>
    <col min="2050" max="2050" width="31.6640625" style="2" customWidth="1"/>
    <col min="2051" max="2051" width="10.109375" style="2" customWidth="1"/>
    <col min="2052" max="2052" width="5.6640625" style="2" customWidth="1"/>
    <col min="2053" max="2053" width="4.5546875" style="2" customWidth="1"/>
    <col min="2054" max="2054" width="5.44140625" style="2" customWidth="1"/>
    <col min="2055" max="2055" width="4.33203125" style="2" customWidth="1"/>
    <col min="2056" max="2056" width="5" style="2" customWidth="1"/>
    <col min="2057" max="2057" width="4.6640625" style="2" customWidth="1"/>
    <col min="2058" max="2058" width="5.33203125" style="2" customWidth="1"/>
    <col min="2059" max="2059" width="4.5546875" style="2" customWidth="1"/>
    <col min="2060" max="2060" width="5.5546875" style="2" customWidth="1"/>
    <col min="2061" max="2061" width="4.5546875" style="2" customWidth="1"/>
    <col min="2062" max="2062" width="5.44140625" style="2" customWidth="1"/>
    <col min="2063" max="2063" width="8.6640625" style="2" customWidth="1"/>
    <col min="2064" max="2064" width="5" style="2" customWidth="1"/>
    <col min="2065" max="2065" width="9.33203125" style="2" customWidth="1"/>
    <col min="2066" max="2066" width="4.88671875" style="2" customWidth="1"/>
    <col min="2067" max="2067" width="9.6640625" style="2" customWidth="1"/>
    <col min="2068" max="2068" width="4.5546875" style="2" customWidth="1"/>
    <col min="2069" max="2069" width="9.109375" style="2"/>
    <col min="2070" max="2070" width="5" style="2" customWidth="1"/>
    <col min="2071" max="2071" width="7" style="2" customWidth="1"/>
    <col min="2072" max="2072" width="4.6640625" style="2" customWidth="1"/>
    <col min="2073" max="2073" width="4.88671875" style="2" customWidth="1"/>
    <col min="2074" max="2074" width="5.109375" style="2" customWidth="1"/>
    <col min="2075" max="2075" width="5" style="2" customWidth="1"/>
    <col min="2076" max="2076" width="5.109375" style="2" customWidth="1"/>
    <col min="2077" max="2077" width="9.109375" style="2"/>
    <col min="2078" max="2078" width="4.44140625" style="2" customWidth="1"/>
    <col min="2079" max="2079" width="11.6640625" style="2" customWidth="1"/>
    <col min="2080" max="2304" width="9.109375" style="2"/>
    <col min="2305" max="2305" width="5.88671875" style="2" customWidth="1"/>
    <col min="2306" max="2306" width="31.6640625" style="2" customWidth="1"/>
    <col min="2307" max="2307" width="10.109375" style="2" customWidth="1"/>
    <col min="2308" max="2308" width="5.6640625" style="2" customWidth="1"/>
    <col min="2309" max="2309" width="4.5546875" style="2" customWidth="1"/>
    <col min="2310" max="2310" width="5.44140625" style="2" customWidth="1"/>
    <col min="2311" max="2311" width="4.33203125" style="2" customWidth="1"/>
    <col min="2312" max="2312" width="5" style="2" customWidth="1"/>
    <col min="2313" max="2313" width="4.6640625" style="2" customWidth="1"/>
    <col min="2314" max="2314" width="5.33203125" style="2" customWidth="1"/>
    <col min="2315" max="2315" width="4.5546875" style="2" customWidth="1"/>
    <col min="2316" max="2316" width="5.5546875" style="2" customWidth="1"/>
    <col min="2317" max="2317" width="4.5546875" style="2" customWidth="1"/>
    <col min="2318" max="2318" width="5.44140625" style="2" customWidth="1"/>
    <col min="2319" max="2319" width="8.6640625" style="2" customWidth="1"/>
    <col min="2320" max="2320" width="5" style="2" customWidth="1"/>
    <col min="2321" max="2321" width="9.33203125" style="2" customWidth="1"/>
    <col min="2322" max="2322" width="4.88671875" style="2" customWidth="1"/>
    <col min="2323" max="2323" width="9.6640625" style="2" customWidth="1"/>
    <col min="2324" max="2324" width="4.5546875" style="2" customWidth="1"/>
    <col min="2325" max="2325" width="9.109375" style="2"/>
    <col min="2326" max="2326" width="5" style="2" customWidth="1"/>
    <col min="2327" max="2327" width="7" style="2" customWidth="1"/>
    <col min="2328" max="2328" width="4.6640625" style="2" customWidth="1"/>
    <col min="2329" max="2329" width="4.88671875" style="2" customWidth="1"/>
    <col min="2330" max="2330" width="5.109375" style="2" customWidth="1"/>
    <col min="2331" max="2331" width="5" style="2" customWidth="1"/>
    <col min="2332" max="2332" width="5.109375" style="2" customWidth="1"/>
    <col min="2333" max="2333" width="9.109375" style="2"/>
    <col min="2334" max="2334" width="4.44140625" style="2" customWidth="1"/>
    <col min="2335" max="2335" width="11.6640625" style="2" customWidth="1"/>
    <col min="2336" max="2560" width="9.109375" style="2"/>
    <col min="2561" max="2561" width="5.88671875" style="2" customWidth="1"/>
    <col min="2562" max="2562" width="31.6640625" style="2" customWidth="1"/>
    <col min="2563" max="2563" width="10.109375" style="2" customWidth="1"/>
    <col min="2564" max="2564" width="5.6640625" style="2" customWidth="1"/>
    <col min="2565" max="2565" width="4.5546875" style="2" customWidth="1"/>
    <col min="2566" max="2566" width="5.44140625" style="2" customWidth="1"/>
    <col min="2567" max="2567" width="4.33203125" style="2" customWidth="1"/>
    <col min="2568" max="2568" width="5" style="2" customWidth="1"/>
    <col min="2569" max="2569" width="4.6640625" style="2" customWidth="1"/>
    <col min="2570" max="2570" width="5.33203125" style="2" customWidth="1"/>
    <col min="2571" max="2571" width="4.5546875" style="2" customWidth="1"/>
    <col min="2572" max="2572" width="5.5546875" style="2" customWidth="1"/>
    <col min="2573" max="2573" width="4.5546875" style="2" customWidth="1"/>
    <col min="2574" max="2574" width="5.44140625" style="2" customWidth="1"/>
    <col min="2575" max="2575" width="8.6640625" style="2" customWidth="1"/>
    <col min="2576" max="2576" width="5" style="2" customWidth="1"/>
    <col min="2577" max="2577" width="9.33203125" style="2" customWidth="1"/>
    <col min="2578" max="2578" width="4.88671875" style="2" customWidth="1"/>
    <col min="2579" max="2579" width="9.6640625" style="2" customWidth="1"/>
    <col min="2580" max="2580" width="4.5546875" style="2" customWidth="1"/>
    <col min="2581" max="2581" width="9.109375" style="2"/>
    <col min="2582" max="2582" width="5" style="2" customWidth="1"/>
    <col min="2583" max="2583" width="7" style="2" customWidth="1"/>
    <col min="2584" max="2584" width="4.6640625" style="2" customWidth="1"/>
    <col min="2585" max="2585" width="4.88671875" style="2" customWidth="1"/>
    <col min="2586" max="2586" width="5.109375" style="2" customWidth="1"/>
    <col min="2587" max="2587" width="5" style="2" customWidth="1"/>
    <col min="2588" max="2588" width="5.109375" style="2" customWidth="1"/>
    <col min="2589" max="2589" width="9.109375" style="2"/>
    <col min="2590" max="2590" width="4.44140625" style="2" customWidth="1"/>
    <col min="2591" max="2591" width="11.6640625" style="2" customWidth="1"/>
    <col min="2592" max="2816" width="9.109375" style="2"/>
    <col min="2817" max="2817" width="5.88671875" style="2" customWidth="1"/>
    <col min="2818" max="2818" width="31.6640625" style="2" customWidth="1"/>
    <col min="2819" max="2819" width="10.109375" style="2" customWidth="1"/>
    <col min="2820" max="2820" width="5.6640625" style="2" customWidth="1"/>
    <col min="2821" max="2821" width="4.5546875" style="2" customWidth="1"/>
    <col min="2822" max="2822" width="5.44140625" style="2" customWidth="1"/>
    <col min="2823" max="2823" width="4.33203125" style="2" customWidth="1"/>
    <col min="2824" max="2824" width="5" style="2" customWidth="1"/>
    <col min="2825" max="2825" width="4.6640625" style="2" customWidth="1"/>
    <col min="2826" max="2826" width="5.33203125" style="2" customWidth="1"/>
    <col min="2827" max="2827" width="4.5546875" style="2" customWidth="1"/>
    <col min="2828" max="2828" width="5.5546875" style="2" customWidth="1"/>
    <col min="2829" max="2829" width="4.5546875" style="2" customWidth="1"/>
    <col min="2830" max="2830" width="5.44140625" style="2" customWidth="1"/>
    <col min="2831" max="2831" width="8.6640625" style="2" customWidth="1"/>
    <col min="2832" max="2832" width="5" style="2" customWidth="1"/>
    <col min="2833" max="2833" width="9.33203125" style="2" customWidth="1"/>
    <col min="2834" max="2834" width="4.88671875" style="2" customWidth="1"/>
    <col min="2835" max="2835" width="9.6640625" style="2" customWidth="1"/>
    <col min="2836" max="2836" width="4.5546875" style="2" customWidth="1"/>
    <col min="2837" max="2837" width="9.109375" style="2"/>
    <col min="2838" max="2838" width="5" style="2" customWidth="1"/>
    <col min="2839" max="2839" width="7" style="2" customWidth="1"/>
    <col min="2840" max="2840" width="4.6640625" style="2" customWidth="1"/>
    <col min="2841" max="2841" width="4.88671875" style="2" customWidth="1"/>
    <col min="2842" max="2842" width="5.109375" style="2" customWidth="1"/>
    <col min="2843" max="2843" width="5" style="2" customWidth="1"/>
    <col min="2844" max="2844" width="5.109375" style="2" customWidth="1"/>
    <col min="2845" max="2845" width="9.109375" style="2"/>
    <col min="2846" max="2846" width="4.44140625" style="2" customWidth="1"/>
    <col min="2847" max="2847" width="11.6640625" style="2" customWidth="1"/>
    <col min="2848" max="3072" width="9.109375" style="2"/>
    <col min="3073" max="3073" width="5.88671875" style="2" customWidth="1"/>
    <col min="3074" max="3074" width="31.6640625" style="2" customWidth="1"/>
    <col min="3075" max="3075" width="10.109375" style="2" customWidth="1"/>
    <col min="3076" max="3076" width="5.6640625" style="2" customWidth="1"/>
    <col min="3077" max="3077" width="4.5546875" style="2" customWidth="1"/>
    <col min="3078" max="3078" width="5.44140625" style="2" customWidth="1"/>
    <col min="3079" max="3079" width="4.33203125" style="2" customWidth="1"/>
    <col min="3080" max="3080" width="5" style="2" customWidth="1"/>
    <col min="3081" max="3081" width="4.6640625" style="2" customWidth="1"/>
    <col min="3082" max="3082" width="5.33203125" style="2" customWidth="1"/>
    <col min="3083" max="3083" width="4.5546875" style="2" customWidth="1"/>
    <col min="3084" max="3084" width="5.5546875" style="2" customWidth="1"/>
    <col min="3085" max="3085" width="4.5546875" style="2" customWidth="1"/>
    <col min="3086" max="3086" width="5.44140625" style="2" customWidth="1"/>
    <col min="3087" max="3087" width="8.6640625" style="2" customWidth="1"/>
    <col min="3088" max="3088" width="5" style="2" customWidth="1"/>
    <col min="3089" max="3089" width="9.33203125" style="2" customWidth="1"/>
    <col min="3090" max="3090" width="4.88671875" style="2" customWidth="1"/>
    <col min="3091" max="3091" width="9.6640625" style="2" customWidth="1"/>
    <col min="3092" max="3092" width="4.5546875" style="2" customWidth="1"/>
    <col min="3093" max="3093" width="9.109375" style="2"/>
    <col min="3094" max="3094" width="5" style="2" customWidth="1"/>
    <col min="3095" max="3095" width="7" style="2" customWidth="1"/>
    <col min="3096" max="3096" width="4.6640625" style="2" customWidth="1"/>
    <col min="3097" max="3097" width="4.88671875" style="2" customWidth="1"/>
    <col min="3098" max="3098" width="5.109375" style="2" customWidth="1"/>
    <col min="3099" max="3099" width="5" style="2" customWidth="1"/>
    <col min="3100" max="3100" width="5.109375" style="2" customWidth="1"/>
    <col min="3101" max="3101" width="9.109375" style="2"/>
    <col min="3102" max="3102" width="4.44140625" style="2" customWidth="1"/>
    <col min="3103" max="3103" width="11.6640625" style="2" customWidth="1"/>
    <col min="3104" max="3328" width="9.109375" style="2"/>
    <col min="3329" max="3329" width="5.88671875" style="2" customWidth="1"/>
    <col min="3330" max="3330" width="31.6640625" style="2" customWidth="1"/>
    <col min="3331" max="3331" width="10.109375" style="2" customWidth="1"/>
    <col min="3332" max="3332" width="5.6640625" style="2" customWidth="1"/>
    <col min="3333" max="3333" width="4.5546875" style="2" customWidth="1"/>
    <col min="3334" max="3334" width="5.44140625" style="2" customWidth="1"/>
    <col min="3335" max="3335" width="4.33203125" style="2" customWidth="1"/>
    <col min="3336" max="3336" width="5" style="2" customWidth="1"/>
    <col min="3337" max="3337" width="4.6640625" style="2" customWidth="1"/>
    <col min="3338" max="3338" width="5.33203125" style="2" customWidth="1"/>
    <col min="3339" max="3339" width="4.5546875" style="2" customWidth="1"/>
    <col min="3340" max="3340" width="5.5546875" style="2" customWidth="1"/>
    <col min="3341" max="3341" width="4.5546875" style="2" customWidth="1"/>
    <col min="3342" max="3342" width="5.44140625" style="2" customWidth="1"/>
    <col min="3343" max="3343" width="8.6640625" style="2" customWidth="1"/>
    <col min="3344" max="3344" width="5" style="2" customWidth="1"/>
    <col min="3345" max="3345" width="9.33203125" style="2" customWidth="1"/>
    <col min="3346" max="3346" width="4.88671875" style="2" customWidth="1"/>
    <col min="3347" max="3347" width="9.6640625" style="2" customWidth="1"/>
    <col min="3348" max="3348" width="4.5546875" style="2" customWidth="1"/>
    <col min="3349" max="3349" width="9.109375" style="2"/>
    <col min="3350" max="3350" width="5" style="2" customWidth="1"/>
    <col min="3351" max="3351" width="7" style="2" customWidth="1"/>
    <col min="3352" max="3352" width="4.6640625" style="2" customWidth="1"/>
    <col min="3353" max="3353" width="4.88671875" style="2" customWidth="1"/>
    <col min="3354" max="3354" width="5.109375" style="2" customWidth="1"/>
    <col min="3355" max="3355" width="5" style="2" customWidth="1"/>
    <col min="3356" max="3356" width="5.109375" style="2" customWidth="1"/>
    <col min="3357" max="3357" width="9.109375" style="2"/>
    <col min="3358" max="3358" width="4.44140625" style="2" customWidth="1"/>
    <col min="3359" max="3359" width="11.6640625" style="2" customWidth="1"/>
    <col min="3360" max="3584" width="9.109375" style="2"/>
    <col min="3585" max="3585" width="5.88671875" style="2" customWidth="1"/>
    <col min="3586" max="3586" width="31.6640625" style="2" customWidth="1"/>
    <col min="3587" max="3587" width="10.109375" style="2" customWidth="1"/>
    <col min="3588" max="3588" width="5.6640625" style="2" customWidth="1"/>
    <col min="3589" max="3589" width="4.5546875" style="2" customWidth="1"/>
    <col min="3590" max="3590" width="5.44140625" style="2" customWidth="1"/>
    <col min="3591" max="3591" width="4.33203125" style="2" customWidth="1"/>
    <col min="3592" max="3592" width="5" style="2" customWidth="1"/>
    <col min="3593" max="3593" width="4.6640625" style="2" customWidth="1"/>
    <col min="3594" max="3594" width="5.33203125" style="2" customWidth="1"/>
    <col min="3595" max="3595" width="4.5546875" style="2" customWidth="1"/>
    <col min="3596" max="3596" width="5.5546875" style="2" customWidth="1"/>
    <col min="3597" max="3597" width="4.5546875" style="2" customWidth="1"/>
    <col min="3598" max="3598" width="5.44140625" style="2" customWidth="1"/>
    <col min="3599" max="3599" width="8.6640625" style="2" customWidth="1"/>
    <col min="3600" max="3600" width="5" style="2" customWidth="1"/>
    <col min="3601" max="3601" width="9.33203125" style="2" customWidth="1"/>
    <col min="3602" max="3602" width="4.88671875" style="2" customWidth="1"/>
    <col min="3603" max="3603" width="9.6640625" style="2" customWidth="1"/>
    <col min="3604" max="3604" width="4.5546875" style="2" customWidth="1"/>
    <col min="3605" max="3605" width="9.109375" style="2"/>
    <col min="3606" max="3606" width="5" style="2" customWidth="1"/>
    <col min="3607" max="3607" width="7" style="2" customWidth="1"/>
    <col min="3608" max="3608" width="4.6640625" style="2" customWidth="1"/>
    <col min="3609" max="3609" width="4.88671875" style="2" customWidth="1"/>
    <col min="3610" max="3610" width="5.109375" style="2" customWidth="1"/>
    <col min="3611" max="3611" width="5" style="2" customWidth="1"/>
    <col min="3612" max="3612" width="5.109375" style="2" customWidth="1"/>
    <col min="3613" max="3613" width="9.109375" style="2"/>
    <col min="3614" max="3614" width="4.44140625" style="2" customWidth="1"/>
    <col min="3615" max="3615" width="11.6640625" style="2" customWidth="1"/>
    <col min="3616" max="3840" width="9.109375" style="2"/>
    <col min="3841" max="3841" width="5.88671875" style="2" customWidth="1"/>
    <col min="3842" max="3842" width="31.6640625" style="2" customWidth="1"/>
    <col min="3843" max="3843" width="10.109375" style="2" customWidth="1"/>
    <col min="3844" max="3844" width="5.6640625" style="2" customWidth="1"/>
    <col min="3845" max="3845" width="4.5546875" style="2" customWidth="1"/>
    <col min="3846" max="3846" width="5.44140625" style="2" customWidth="1"/>
    <col min="3847" max="3847" width="4.33203125" style="2" customWidth="1"/>
    <col min="3848" max="3848" width="5" style="2" customWidth="1"/>
    <col min="3849" max="3849" width="4.6640625" style="2" customWidth="1"/>
    <col min="3850" max="3850" width="5.33203125" style="2" customWidth="1"/>
    <col min="3851" max="3851" width="4.5546875" style="2" customWidth="1"/>
    <col min="3852" max="3852" width="5.5546875" style="2" customWidth="1"/>
    <col min="3853" max="3853" width="4.5546875" style="2" customWidth="1"/>
    <col min="3854" max="3854" width="5.44140625" style="2" customWidth="1"/>
    <col min="3855" max="3855" width="8.6640625" style="2" customWidth="1"/>
    <col min="3856" max="3856" width="5" style="2" customWidth="1"/>
    <col min="3857" max="3857" width="9.33203125" style="2" customWidth="1"/>
    <col min="3858" max="3858" width="4.88671875" style="2" customWidth="1"/>
    <col min="3859" max="3859" width="9.6640625" style="2" customWidth="1"/>
    <col min="3860" max="3860" width="4.5546875" style="2" customWidth="1"/>
    <col min="3861" max="3861" width="9.109375" style="2"/>
    <col min="3862" max="3862" width="5" style="2" customWidth="1"/>
    <col min="3863" max="3863" width="7" style="2" customWidth="1"/>
    <col min="3864" max="3864" width="4.6640625" style="2" customWidth="1"/>
    <col min="3865" max="3865" width="4.88671875" style="2" customWidth="1"/>
    <col min="3866" max="3866" width="5.109375" style="2" customWidth="1"/>
    <col min="3867" max="3867" width="5" style="2" customWidth="1"/>
    <col min="3868" max="3868" width="5.109375" style="2" customWidth="1"/>
    <col min="3869" max="3869" width="9.109375" style="2"/>
    <col min="3870" max="3870" width="4.44140625" style="2" customWidth="1"/>
    <col min="3871" max="3871" width="11.6640625" style="2" customWidth="1"/>
    <col min="3872" max="4096" width="9.109375" style="2"/>
    <col min="4097" max="4097" width="5.88671875" style="2" customWidth="1"/>
    <col min="4098" max="4098" width="31.6640625" style="2" customWidth="1"/>
    <col min="4099" max="4099" width="10.109375" style="2" customWidth="1"/>
    <col min="4100" max="4100" width="5.6640625" style="2" customWidth="1"/>
    <col min="4101" max="4101" width="4.5546875" style="2" customWidth="1"/>
    <col min="4102" max="4102" width="5.44140625" style="2" customWidth="1"/>
    <col min="4103" max="4103" width="4.33203125" style="2" customWidth="1"/>
    <col min="4104" max="4104" width="5" style="2" customWidth="1"/>
    <col min="4105" max="4105" width="4.6640625" style="2" customWidth="1"/>
    <col min="4106" max="4106" width="5.33203125" style="2" customWidth="1"/>
    <col min="4107" max="4107" width="4.5546875" style="2" customWidth="1"/>
    <col min="4108" max="4108" width="5.5546875" style="2" customWidth="1"/>
    <col min="4109" max="4109" width="4.5546875" style="2" customWidth="1"/>
    <col min="4110" max="4110" width="5.44140625" style="2" customWidth="1"/>
    <col min="4111" max="4111" width="8.6640625" style="2" customWidth="1"/>
    <col min="4112" max="4112" width="5" style="2" customWidth="1"/>
    <col min="4113" max="4113" width="9.33203125" style="2" customWidth="1"/>
    <col min="4114" max="4114" width="4.88671875" style="2" customWidth="1"/>
    <col min="4115" max="4115" width="9.6640625" style="2" customWidth="1"/>
    <col min="4116" max="4116" width="4.5546875" style="2" customWidth="1"/>
    <col min="4117" max="4117" width="9.109375" style="2"/>
    <col min="4118" max="4118" width="5" style="2" customWidth="1"/>
    <col min="4119" max="4119" width="7" style="2" customWidth="1"/>
    <col min="4120" max="4120" width="4.6640625" style="2" customWidth="1"/>
    <col min="4121" max="4121" width="4.88671875" style="2" customWidth="1"/>
    <col min="4122" max="4122" width="5.109375" style="2" customWidth="1"/>
    <col min="4123" max="4123" width="5" style="2" customWidth="1"/>
    <col min="4124" max="4124" width="5.109375" style="2" customWidth="1"/>
    <col min="4125" max="4125" width="9.109375" style="2"/>
    <col min="4126" max="4126" width="4.44140625" style="2" customWidth="1"/>
    <col min="4127" max="4127" width="11.6640625" style="2" customWidth="1"/>
    <col min="4128" max="4352" width="9.109375" style="2"/>
    <col min="4353" max="4353" width="5.88671875" style="2" customWidth="1"/>
    <col min="4354" max="4354" width="31.6640625" style="2" customWidth="1"/>
    <col min="4355" max="4355" width="10.109375" style="2" customWidth="1"/>
    <col min="4356" max="4356" width="5.6640625" style="2" customWidth="1"/>
    <col min="4357" max="4357" width="4.5546875" style="2" customWidth="1"/>
    <col min="4358" max="4358" width="5.44140625" style="2" customWidth="1"/>
    <col min="4359" max="4359" width="4.33203125" style="2" customWidth="1"/>
    <col min="4360" max="4360" width="5" style="2" customWidth="1"/>
    <col min="4361" max="4361" width="4.6640625" style="2" customWidth="1"/>
    <col min="4362" max="4362" width="5.33203125" style="2" customWidth="1"/>
    <col min="4363" max="4363" width="4.5546875" style="2" customWidth="1"/>
    <col min="4364" max="4364" width="5.5546875" style="2" customWidth="1"/>
    <col min="4365" max="4365" width="4.5546875" style="2" customWidth="1"/>
    <col min="4366" max="4366" width="5.44140625" style="2" customWidth="1"/>
    <col min="4367" max="4367" width="8.6640625" style="2" customWidth="1"/>
    <col min="4368" max="4368" width="5" style="2" customWidth="1"/>
    <col min="4369" max="4369" width="9.33203125" style="2" customWidth="1"/>
    <col min="4370" max="4370" width="4.88671875" style="2" customWidth="1"/>
    <col min="4371" max="4371" width="9.6640625" style="2" customWidth="1"/>
    <col min="4372" max="4372" width="4.5546875" style="2" customWidth="1"/>
    <col min="4373" max="4373" width="9.109375" style="2"/>
    <col min="4374" max="4374" width="5" style="2" customWidth="1"/>
    <col min="4375" max="4375" width="7" style="2" customWidth="1"/>
    <col min="4376" max="4376" width="4.6640625" style="2" customWidth="1"/>
    <col min="4377" max="4377" width="4.88671875" style="2" customWidth="1"/>
    <col min="4378" max="4378" width="5.109375" style="2" customWidth="1"/>
    <col min="4379" max="4379" width="5" style="2" customWidth="1"/>
    <col min="4380" max="4380" width="5.109375" style="2" customWidth="1"/>
    <col min="4381" max="4381" width="9.109375" style="2"/>
    <col min="4382" max="4382" width="4.44140625" style="2" customWidth="1"/>
    <col min="4383" max="4383" width="11.6640625" style="2" customWidth="1"/>
    <col min="4384" max="4608" width="9.109375" style="2"/>
    <col min="4609" max="4609" width="5.88671875" style="2" customWidth="1"/>
    <col min="4610" max="4610" width="31.6640625" style="2" customWidth="1"/>
    <col min="4611" max="4611" width="10.109375" style="2" customWidth="1"/>
    <col min="4612" max="4612" width="5.6640625" style="2" customWidth="1"/>
    <col min="4613" max="4613" width="4.5546875" style="2" customWidth="1"/>
    <col min="4614" max="4614" width="5.44140625" style="2" customWidth="1"/>
    <col min="4615" max="4615" width="4.33203125" style="2" customWidth="1"/>
    <col min="4616" max="4616" width="5" style="2" customWidth="1"/>
    <col min="4617" max="4617" width="4.6640625" style="2" customWidth="1"/>
    <col min="4618" max="4618" width="5.33203125" style="2" customWidth="1"/>
    <col min="4619" max="4619" width="4.5546875" style="2" customWidth="1"/>
    <col min="4620" max="4620" width="5.5546875" style="2" customWidth="1"/>
    <col min="4621" max="4621" width="4.5546875" style="2" customWidth="1"/>
    <col min="4622" max="4622" width="5.44140625" style="2" customWidth="1"/>
    <col min="4623" max="4623" width="8.6640625" style="2" customWidth="1"/>
    <col min="4624" max="4624" width="5" style="2" customWidth="1"/>
    <col min="4625" max="4625" width="9.33203125" style="2" customWidth="1"/>
    <col min="4626" max="4626" width="4.88671875" style="2" customWidth="1"/>
    <col min="4627" max="4627" width="9.6640625" style="2" customWidth="1"/>
    <col min="4628" max="4628" width="4.5546875" style="2" customWidth="1"/>
    <col min="4629" max="4629" width="9.109375" style="2"/>
    <col min="4630" max="4630" width="5" style="2" customWidth="1"/>
    <col min="4631" max="4631" width="7" style="2" customWidth="1"/>
    <col min="4632" max="4632" width="4.6640625" style="2" customWidth="1"/>
    <col min="4633" max="4633" width="4.88671875" style="2" customWidth="1"/>
    <col min="4634" max="4634" width="5.109375" style="2" customWidth="1"/>
    <col min="4635" max="4635" width="5" style="2" customWidth="1"/>
    <col min="4636" max="4636" width="5.109375" style="2" customWidth="1"/>
    <col min="4637" max="4637" width="9.109375" style="2"/>
    <col min="4638" max="4638" width="4.44140625" style="2" customWidth="1"/>
    <col min="4639" max="4639" width="11.6640625" style="2" customWidth="1"/>
    <col min="4640" max="4864" width="9.109375" style="2"/>
    <col min="4865" max="4865" width="5.88671875" style="2" customWidth="1"/>
    <col min="4866" max="4866" width="31.6640625" style="2" customWidth="1"/>
    <col min="4867" max="4867" width="10.109375" style="2" customWidth="1"/>
    <col min="4868" max="4868" width="5.6640625" style="2" customWidth="1"/>
    <col min="4869" max="4869" width="4.5546875" style="2" customWidth="1"/>
    <col min="4870" max="4870" width="5.44140625" style="2" customWidth="1"/>
    <col min="4871" max="4871" width="4.33203125" style="2" customWidth="1"/>
    <col min="4872" max="4872" width="5" style="2" customWidth="1"/>
    <col min="4873" max="4873" width="4.6640625" style="2" customWidth="1"/>
    <col min="4874" max="4874" width="5.33203125" style="2" customWidth="1"/>
    <col min="4875" max="4875" width="4.5546875" style="2" customWidth="1"/>
    <col min="4876" max="4876" width="5.5546875" style="2" customWidth="1"/>
    <col min="4877" max="4877" width="4.5546875" style="2" customWidth="1"/>
    <col min="4878" max="4878" width="5.44140625" style="2" customWidth="1"/>
    <col min="4879" max="4879" width="8.6640625" style="2" customWidth="1"/>
    <col min="4880" max="4880" width="5" style="2" customWidth="1"/>
    <col min="4881" max="4881" width="9.33203125" style="2" customWidth="1"/>
    <col min="4882" max="4882" width="4.88671875" style="2" customWidth="1"/>
    <col min="4883" max="4883" width="9.6640625" style="2" customWidth="1"/>
    <col min="4884" max="4884" width="4.5546875" style="2" customWidth="1"/>
    <col min="4885" max="4885" width="9.109375" style="2"/>
    <col min="4886" max="4886" width="5" style="2" customWidth="1"/>
    <col min="4887" max="4887" width="7" style="2" customWidth="1"/>
    <col min="4888" max="4888" width="4.6640625" style="2" customWidth="1"/>
    <col min="4889" max="4889" width="4.88671875" style="2" customWidth="1"/>
    <col min="4890" max="4890" width="5.109375" style="2" customWidth="1"/>
    <col min="4891" max="4891" width="5" style="2" customWidth="1"/>
    <col min="4892" max="4892" width="5.109375" style="2" customWidth="1"/>
    <col min="4893" max="4893" width="9.109375" style="2"/>
    <col min="4894" max="4894" width="4.44140625" style="2" customWidth="1"/>
    <col min="4895" max="4895" width="11.6640625" style="2" customWidth="1"/>
    <col min="4896" max="5120" width="9.109375" style="2"/>
    <col min="5121" max="5121" width="5.88671875" style="2" customWidth="1"/>
    <col min="5122" max="5122" width="31.6640625" style="2" customWidth="1"/>
    <col min="5123" max="5123" width="10.109375" style="2" customWidth="1"/>
    <col min="5124" max="5124" width="5.6640625" style="2" customWidth="1"/>
    <col min="5125" max="5125" width="4.5546875" style="2" customWidth="1"/>
    <col min="5126" max="5126" width="5.44140625" style="2" customWidth="1"/>
    <col min="5127" max="5127" width="4.33203125" style="2" customWidth="1"/>
    <col min="5128" max="5128" width="5" style="2" customWidth="1"/>
    <col min="5129" max="5129" width="4.6640625" style="2" customWidth="1"/>
    <col min="5130" max="5130" width="5.33203125" style="2" customWidth="1"/>
    <col min="5131" max="5131" width="4.5546875" style="2" customWidth="1"/>
    <col min="5132" max="5132" width="5.5546875" style="2" customWidth="1"/>
    <col min="5133" max="5133" width="4.5546875" style="2" customWidth="1"/>
    <col min="5134" max="5134" width="5.44140625" style="2" customWidth="1"/>
    <col min="5135" max="5135" width="8.6640625" style="2" customWidth="1"/>
    <col min="5136" max="5136" width="5" style="2" customWidth="1"/>
    <col min="5137" max="5137" width="9.33203125" style="2" customWidth="1"/>
    <col min="5138" max="5138" width="4.88671875" style="2" customWidth="1"/>
    <col min="5139" max="5139" width="9.6640625" style="2" customWidth="1"/>
    <col min="5140" max="5140" width="4.5546875" style="2" customWidth="1"/>
    <col min="5141" max="5141" width="9.109375" style="2"/>
    <col min="5142" max="5142" width="5" style="2" customWidth="1"/>
    <col min="5143" max="5143" width="7" style="2" customWidth="1"/>
    <col min="5144" max="5144" width="4.6640625" style="2" customWidth="1"/>
    <col min="5145" max="5145" width="4.88671875" style="2" customWidth="1"/>
    <col min="5146" max="5146" width="5.109375" style="2" customWidth="1"/>
    <col min="5147" max="5147" width="5" style="2" customWidth="1"/>
    <col min="5148" max="5148" width="5.109375" style="2" customWidth="1"/>
    <col min="5149" max="5149" width="9.109375" style="2"/>
    <col min="5150" max="5150" width="4.44140625" style="2" customWidth="1"/>
    <col min="5151" max="5151" width="11.6640625" style="2" customWidth="1"/>
    <col min="5152" max="5376" width="9.109375" style="2"/>
    <col min="5377" max="5377" width="5.88671875" style="2" customWidth="1"/>
    <col min="5378" max="5378" width="31.6640625" style="2" customWidth="1"/>
    <col min="5379" max="5379" width="10.109375" style="2" customWidth="1"/>
    <col min="5380" max="5380" width="5.6640625" style="2" customWidth="1"/>
    <col min="5381" max="5381" width="4.5546875" style="2" customWidth="1"/>
    <col min="5382" max="5382" width="5.44140625" style="2" customWidth="1"/>
    <col min="5383" max="5383" width="4.33203125" style="2" customWidth="1"/>
    <col min="5384" max="5384" width="5" style="2" customWidth="1"/>
    <col min="5385" max="5385" width="4.6640625" style="2" customWidth="1"/>
    <col min="5386" max="5386" width="5.33203125" style="2" customWidth="1"/>
    <col min="5387" max="5387" width="4.5546875" style="2" customWidth="1"/>
    <col min="5388" max="5388" width="5.5546875" style="2" customWidth="1"/>
    <col min="5389" max="5389" width="4.5546875" style="2" customWidth="1"/>
    <col min="5390" max="5390" width="5.44140625" style="2" customWidth="1"/>
    <col min="5391" max="5391" width="8.6640625" style="2" customWidth="1"/>
    <col min="5392" max="5392" width="5" style="2" customWidth="1"/>
    <col min="5393" max="5393" width="9.33203125" style="2" customWidth="1"/>
    <col min="5394" max="5394" width="4.88671875" style="2" customWidth="1"/>
    <col min="5395" max="5395" width="9.6640625" style="2" customWidth="1"/>
    <col min="5396" max="5396" width="4.5546875" style="2" customWidth="1"/>
    <col min="5397" max="5397" width="9.109375" style="2"/>
    <col min="5398" max="5398" width="5" style="2" customWidth="1"/>
    <col min="5399" max="5399" width="7" style="2" customWidth="1"/>
    <col min="5400" max="5400" width="4.6640625" style="2" customWidth="1"/>
    <col min="5401" max="5401" width="4.88671875" style="2" customWidth="1"/>
    <col min="5402" max="5402" width="5.109375" style="2" customWidth="1"/>
    <col min="5403" max="5403" width="5" style="2" customWidth="1"/>
    <col min="5404" max="5404" width="5.109375" style="2" customWidth="1"/>
    <col min="5405" max="5405" width="9.109375" style="2"/>
    <col min="5406" max="5406" width="4.44140625" style="2" customWidth="1"/>
    <col min="5407" max="5407" width="11.6640625" style="2" customWidth="1"/>
    <col min="5408" max="5632" width="9.109375" style="2"/>
    <col min="5633" max="5633" width="5.88671875" style="2" customWidth="1"/>
    <col min="5634" max="5634" width="31.6640625" style="2" customWidth="1"/>
    <col min="5635" max="5635" width="10.109375" style="2" customWidth="1"/>
    <col min="5636" max="5636" width="5.6640625" style="2" customWidth="1"/>
    <col min="5637" max="5637" width="4.5546875" style="2" customWidth="1"/>
    <col min="5638" max="5638" width="5.44140625" style="2" customWidth="1"/>
    <col min="5639" max="5639" width="4.33203125" style="2" customWidth="1"/>
    <col min="5640" max="5640" width="5" style="2" customWidth="1"/>
    <col min="5641" max="5641" width="4.6640625" style="2" customWidth="1"/>
    <col min="5642" max="5642" width="5.33203125" style="2" customWidth="1"/>
    <col min="5643" max="5643" width="4.5546875" style="2" customWidth="1"/>
    <col min="5644" max="5644" width="5.5546875" style="2" customWidth="1"/>
    <col min="5645" max="5645" width="4.5546875" style="2" customWidth="1"/>
    <col min="5646" max="5646" width="5.44140625" style="2" customWidth="1"/>
    <col min="5647" max="5647" width="8.6640625" style="2" customWidth="1"/>
    <col min="5648" max="5648" width="5" style="2" customWidth="1"/>
    <col min="5649" max="5649" width="9.33203125" style="2" customWidth="1"/>
    <col min="5650" max="5650" width="4.88671875" style="2" customWidth="1"/>
    <col min="5651" max="5651" width="9.6640625" style="2" customWidth="1"/>
    <col min="5652" max="5652" width="4.5546875" style="2" customWidth="1"/>
    <col min="5653" max="5653" width="9.109375" style="2"/>
    <col min="5654" max="5654" width="5" style="2" customWidth="1"/>
    <col min="5655" max="5655" width="7" style="2" customWidth="1"/>
    <col min="5656" max="5656" width="4.6640625" style="2" customWidth="1"/>
    <col min="5657" max="5657" width="4.88671875" style="2" customWidth="1"/>
    <col min="5658" max="5658" width="5.109375" style="2" customWidth="1"/>
    <col min="5659" max="5659" width="5" style="2" customWidth="1"/>
    <col min="5660" max="5660" width="5.109375" style="2" customWidth="1"/>
    <col min="5661" max="5661" width="9.109375" style="2"/>
    <col min="5662" max="5662" width="4.44140625" style="2" customWidth="1"/>
    <col min="5663" max="5663" width="11.6640625" style="2" customWidth="1"/>
    <col min="5664" max="5888" width="9.109375" style="2"/>
    <col min="5889" max="5889" width="5.88671875" style="2" customWidth="1"/>
    <col min="5890" max="5890" width="31.6640625" style="2" customWidth="1"/>
    <col min="5891" max="5891" width="10.109375" style="2" customWidth="1"/>
    <col min="5892" max="5892" width="5.6640625" style="2" customWidth="1"/>
    <col min="5893" max="5893" width="4.5546875" style="2" customWidth="1"/>
    <col min="5894" max="5894" width="5.44140625" style="2" customWidth="1"/>
    <col min="5895" max="5895" width="4.33203125" style="2" customWidth="1"/>
    <col min="5896" max="5896" width="5" style="2" customWidth="1"/>
    <col min="5897" max="5897" width="4.6640625" style="2" customWidth="1"/>
    <col min="5898" max="5898" width="5.33203125" style="2" customWidth="1"/>
    <col min="5899" max="5899" width="4.5546875" style="2" customWidth="1"/>
    <col min="5900" max="5900" width="5.5546875" style="2" customWidth="1"/>
    <col min="5901" max="5901" width="4.5546875" style="2" customWidth="1"/>
    <col min="5902" max="5902" width="5.44140625" style="2" customWidth="1"/>
    <col min="5903" max="5903" width="8.6640625" style="2" customWidth="1"/>
    <col min="5904" max="5904" width="5" style="2" customWidth="1"/>
    <col min="5905" max="5905" width="9.33203125" style="2" customWidth="1"/>
    <col min="5906" max="5906" width="4.88671875" style="2" customWidth="1"/>
    <col min="5907" max="5907" width="9.6640625" style="2" customWidth="1"/>
    <col min="5908" max="5908" width="4.5546875" style="2" customWidth="1"/>
    <col min="5909" max="5909" width="9.109375" style="2"/>
    <col min="5910" max="5910" width="5" style="2" customWidth="1"/>
    <col min="5911" max="5911" width="7" style="2" customWidth="1"/>
    <col min="5912" max="5912" width="4.6640625" style="2" customWidth="1"/>
    <col min="5913" max="5913" width="4.88671875" style="2" customWidth="1"/>
    <col min="5914" max="5914" width="5.109375" style="2" customWidth="1"/>
    <col min="5915" max="5915" width="5" style="2" customWidth="1"/>
    <col min="5916" max="5916" width="5.109375" style="2" customWidth="1"/>
    <col min="5917" max="5917" width="9.109375" style="2"/>
    <col min="5918" max="5918" width="4.44140625" style="2" customWidth="1"/>
    <col min="5919" max="5919" width="11.6640625" style="2" customWidth="1"/>
    <col min="5920" max="6144" width="9.109375" style="2"/>
    <col min="6145" max="6145" width="5.88671875" style="2" customWidth="1"/>
    <col min="6146" max="6146" width="31.6640625" style="2" customWidth="1"/>
    <col min="6147" max="6147" width="10.109375" style="2" customWidth="1"/>
    <col min="6148" max="6148" width="5.6640625" style="2" customWidth="1"/>
    <col min="6149" max="6149" width="4.5546875" style="2" customWidth="1"/>
    <col min="6150" max="6150" width="5.44140625" style="2" customWidth="1"/>
    <col min="6151" max="6151" width="4.33203125" style="2" customWidth="1"/>
    <col min="6152" max="6152" width="5" style="2" customWidth="1"/>
    <col min="6153" max="6153" width="4.6640625" style="2" customWidth="1"/>
    <col min="6154" max="6154" width="5.33203125" style="2" customWidth="1"/>
    <col min="6155" max="6155" width="4.5546875" style="2" customWidth="1"/>
    <col min="6156" max="6156" width="5.5546875" style="2" customWidth="1"/>
    <col min="6157" max="6157" width="4.5546875" style="2" customWidth="1"/>
    <col min="6158" max="6158" width="5.44140625" style="2" customWidth="1"/>
    <col min="6159" max="6159" width="8.6640625" style="2" customWidth="1"/>
    <col min="6160" max="6160" width="5" style="2" customWidth="1"/>
    <col min="6161" max="6161" width="9.33203125" style="2" customWidth="1"/>
    <col min="6162" max="6162" width="4.88671875" style="2" customWidth="1"/>
    <col min="6163" max="6163" width="9.6640625" style="2" customWidth="1"/>
    <col min="6164" max="6164" width="4.5546875" style="2" customWidth="1"/>
    <col min="6165" max="6165" width="9.109375" style="2"/>
    <col min="6166" max="6166" width="5" style="2" customWidth="1"/>
    <col min="6167" max="6167" width="7" style="2" customWidth="1"/>
    <col min="6168" max="6168" width="4.6640625" style="2" customWidth="1"/>
    <col min="6169" max="6169" width="4.88671875" style="2" customWidth="1"/>
    <col min="6170" max="6170" width="5.109375" style="2" customWidth="1"/>
    <col min="6171" max="6171" width="5" style="2" customWidth="1"/>
    <col min="6172" max="6172" width="5.109375" style="2" customWidth="1"/>
    <col min="6173" max="6173" width="9.109375" style="2"/>
    <col min="6174" max="6174" width="4.44140625" style="2" customWidth="1"/>
    <col min="6175" max="6175" width="11.6640625" style="2" customWidth="1"/>
    <col min="6176" max="6400" width="9.109375" style="2"/>
    <col min="6401" max="6401" width="5.88671875" style="2" customWidth="1"/>
    <col min="6402" max="6402" width="31.6640625" style="2" customWidth="1"/>
    <col min="6403" max="6403" width="10.109375" style="2" customWidth="1"/>
    <col min="6404" max="6404" width="5.6640625" style="2" customWidth="1"/>
    <col min="6405" max="6405" width="4.5546875" style="2" customWidth="1"/>
    <col min="6406" max="6406" width="5.44140625" style="2" customWidth="1"/>
    <col min="6407" max="6407" width="4.33203125" style="2" customWidth="1"/>
    <col min="6408" max="6408" width="5" style="2" customWidth="1"/>
    <col min="6409" max="6409" width="4.6640625" style="2" customWidth="1"/>
    <col min="6410" max="6410" width="5.33203125" style="2" customWidth="1"/>
    <col min="6411" max="6411" width="4.5546875" style="2" customWidth="1"/>
    <col min="6412" max="6412" width="5.5546875" style="2" customWidth="1"/>
    <col min="6413" max="6413" width="4.5546875" style="2" customWidth="1"/>
    <col min="6414" max="6414" width="5.44140625" style="2" customWidth="1"/>
    <col min="6415" max="6415" width="8.6640625" style="2" customWidth="1"/>
    <col min="6416" max="6416" width="5" style="2" customWidth="1"/>
    <col min="6417" max="6417" width="9.33203125" style="2" customWidth="1"/>
    <col min="6418" max="6418" width="4.88671875" style="2" customWidth="1"/>
    <col min="6419" max="6419" width="9.6640625" style="2" customWidth="1"/>
    <col min="6420" max="6420" width="4.5546875" style="2" customWidth="1"/>
    <col min="6421" max="6421" width="9.109375" style="2"/>
    <col min="6422" max="6422" width="5" style="2" customWidth="1"/>
    <col min="6423" max="6423" width="7" style="2" customWidth="1"/>
    <col min="6424" max="6424" width="4.6640625" style="2" customWidth="1"/>
    <col min="6425" max="6425" width="4.88671875" style="2" customWidth="1"/>
    <col min="6426" max="6426" width="5.109375" style="2" customWidth="1"/>
    <col min="6427" max="6427" width="5" style="2" customWidth="1"/>
    <col min="6428" max="6428" width="5.109375" style="2" customWidth="1"/>
    <col min="6429" max="6429" width="9.109375" style="2"/>
    <col min="6430" max="6430" width="4.44140625" style="2" customWidth="1"/>
    <col min="6431" max="6431" width="11.6640625" style="2" customWidth="1"/>
    <col min="6432" max="6656" width="9.109375" style="2"/>
    <col min="6657" max="6657" width="5.88671875" style="2" customWidth="1"/>
    <col min="6658" max="6658" width="31.6640625" style="2" customWidth="1"/>
    <col min="6659" max="6659" width="10.109375" style="2" customWidth="1"/>
    <col min="6660" max="6660" width="5.6640625" style="2" customWidth="1"/>
    <col min="6661" max="6661" width="4.5546875" style="2" customWidth="1"/>
    <col min="6662" max="6662" width="5.44140625" style="2" customWidth="1"/>
    <col min="6663" max="6663" width="4.33203125" style="2" customWidth="1"/>
    <col min="6664" max="6664" width="5" style="2" customWidth="1"/>
    <col min="6665" max="6665" width="4.6640625" style="2" customWidth="1"/>
    <col min="6666" max="6666" width="5.33203125" style="2" customWidth="1"/>
    <col min="6667" max="6667" width="4.5546875" style="2" customWidth="1"/>
    <col min="6668" max="6668" width="5.5546875" style="2" customWidth="1"/>
    <col min="6669" max="6669" width="4.5546875" style="2" customWidth="1"/>
    <col min="6670" max="6670" width="5.44140625" style="2" customWidth="1"/>
    <col min="6671" max="6671" width="8.6640625" style="2" customWidth="1"/>
    <col min="6672" max="6672" width="5" style="2" customWidth="1"/>
    <col min="6673" max="6673" width="9.33203125" style="2" customWidth="1"/>
    <col min="6674" max="6674" width="4.88671875" style="2" customWidth="1"/>
    <col min="6675" max="6675" width="9.6640625" style="2" customWidth="1"/>
    <col min="6676" max="6676" width="4.5546875" style="2" customWidth="1"/>
    <col min="6677" max="6677" width="9.109375" style="2"/>
    <col min="6678" max="6678" width="5" style="2" customWidth="1"/>
    <col min="6679" max="6679" width="7" style="2" customWidth="1"/>
    <col min="6680" max="6680" width="4.6640625" style="2" customWidth="1"/>
    <col min="6681" max="6681" width="4.88671875" style="2" customWidth="1"/>
    <col min="6682" max="6682" width="5.109375" style="2" customWidth="1"/>
    <col min="6683" max="6683" width="5" style="2" customWidth="1"/>
    <col min="6684" max="6684" width="5.109375" style="2" customWidth="1"/>
    <col min="6685" max="6685" width="9.109375" style="2"/>
    <col min="6686" max="6686" width="4.44140625" style="2" customWidth="1"/>
    <col min="6687" max="6687" width="11.6640625" style="2" customWidth="1"/>
    <col min="6688" max="6912" width="9.109375" style="2"/>
    <col min="6913" max="6913" width="5.88671875" style="2" customWidth="1"/>
    <col min="6914" max="6914" width="31.6640625" style="2" customWidth="1"/>
    <col min="6915" max="6915" width="10.109375" style="2" customWidth="1"/>
    <col min="6916" max="6916" width="5.6640625" style="2" customWidth="1"/>
    <col min="6917" max="6917" width="4.5546875" style="2" customWidth="1"/>
    <col min="6918" max="6918" width="5.44140625" style="2" customWidth="1"/>
    <col min="6919" max="6919" width="4.33203125" style="2" customWidth="1"/>
    <col min="6920" max="6920" width="5" style="2" customWidth="1"/>
    <col min="6921" max="6921" width="4.6640625" style="2" customWidth="1"/>
    <col min="6922" max="6922" width="5.33203125" style="2" customWidth="1"/>
    <col min="6923" max="6923" width="4.5546875" style="2" customWidth="1"/>
    <col min="6924" max="6924" width="5.5546875" style="2" customWidth="1"/>
    <col min="6925" max="6925" width="4.5546875" style="2" customWidth="1"/>
    <col min="6926" max="6926" width="5.44140625" style="2" customWidth="1"/>
    <col min="6927" max="6927" width="8.6640625" style="2" customWidth="1"/>
    <col min="6928" max="6928" width="5" style="2" customWidth="1"/>
    <col min="6929" max="6929" width="9.33203125" style="2" customWidth="1"/>
    <col min="6930" max="6930" width="4.88671875" style="2" customWidth="1"/>
    <col min="6931" max="6931" width="9.6640625" style="2" customWidth="1"/>
    <col min="6932" max="6932" width="4.5546875" style="2" customWidth="1"/>
    <col min="6933" max="6933" width="9.109375" style="2"/>
    <col min="6934" max="6934" width="5" style="2" customWidth="1"/>
    <col min="6935" max="6935" width="7" style="2" customWidth="1"/>
    <col min="6936" max="6936" width="4.6640625" style="2" customWidth="1"/>
    <col min="6937" max="6937" width="4.88671875" style="2" customWidth="1"/>
    <col min="6938" max="6938" width="5.109375" style="2" customWidth="1"/>
    <col min="6939" max="6939" width="5" style="2" customWidth="1"/>
    <col min="6940" max="6940" width="5.109375" style="2" customWidth="1"/>
    <col min="6941" max="6941" width="9.109375" style="2"/>
    <col min="6942" max="6942" width="4.44140625" style="2" customWidth="1"/>
    <col min="6943" max="6943" width="11.6640625" style="2" customWidth="1"/>
    <col min="6944" max="7168" width="9.109375" style="2"/>
    <col min="7169" max="7169" width="5.88671875" style="2" customWidth="1"/>
    <col min="7170" max="7170" width="31.6640625" style="2" customWidth="1"/>
    <col min="7171" max="7171" width="10.109375" style="2" customWidth="1"/>
    <col min="7172" max="7172" width="5.6640625" style="2" customWidth="1"/>
    <col min="7173" max="7173" width="4.5546875" style="2" customWidth="1"/>
    <col min="7174" max="7174" width="5.44140625" style="2" customWidth="1"/>
    <col min="7175" max="7175" width="4.33203125" style="2" customWidth="1"/>
    <col min="7176" max="7176" width="5" style="2" customWidth="1"/>
    <col min="7177" max="7177" width="4.6640625" style="2" customWidth="1"/>
    <col min="7178" max="7178" width="5.33203125" style="2" customWidth="1"/>
    <col min="7179" max="7179" width="4.5546875" style="2" customWidth="1"/>
    <col min="7180" max="7180" width="5.5546875" style="2" customWidth="1"/>
    <col min="7181" max="7181" width="4.5546875" style="2" customWidth="1"/>
    <col min="7182" max="7182" width="5.44140625" style="2" customWidth="1"/>
    <col min="7183" max="7183" width="8.6640625" style="2" customWidth="1"/>
    <col min="7184" max="7184" width="5" style="2" customWidth="1"/>
    <col min="7185" max="7185" width="9.33203125" style="2" customWidth="1"/>
    <col min="7186" max="7186" width="4.88671875" style="2" customWidth="1"/>
    <col min="7187" max="7187" width="9.6640625" style="2" customWidth="1"/>
    <col min="7188" max="7188" width="4.5546875" style="2" customWidth="1"/>
    <col min="7189" max="7189" width="9.109375" style="2"/>
    <col min="7190" max="7190" width="5" style="2" customWidth="1"/>
    <col min="7191" max="7191" width="7" style="2" customWidth="1"/>
    <col min="7192" max="7192" width="4.6640625" style="2" customWidth="1"/>
    <col min="7193" max="7193" width="4.88671875" style="2" customWidth="1"/>
    <col min="7194" max="7194" width="5.109375" style="2" customWidth="1"/>
    <col min="7195" max="7195" width="5" style="2" customWidth="1"/>
    <col min="7196" max="7196" width="5.109375" style="2" customWidth="1"/>
    <col min="7197" max="7197" width="9.109375" style="2"/>
    <col min="7198" max="7198" width="4.44140625" style="2" customWidth="1"/>
    <col min="7199" max="7199" width="11.6640625" style="2" customWidth="1"/>
    <col min="7200" max="7424" width="9.109375" style="2"/>
    <col min="7425" max="7425" width="5.88671875" style="2" customWidth="1"/>
    <col min="7426" max="7426" width="31.6640625" style="2" customWidth="1"/>
    <col min="7427" max="7427" width="10.109375" style="2" customWidth="1"/>
    <col min="7428" max="7428" width="5.6640625" style="2" customWidth="1"/>
    <col min="7429" max="7429" width="4.5546875" style="2" customWidth="1"/>
    <col min="7430" max="7430" width="5.44140625" style="2" customWidth="1"/>
    <col min="7431" max="7431" width="4.33203125" style="2" customWidth="1"/>
    <col min="7432" max="7432" width="5" style="2" customWidth="1"/>
    <col min="7433" max="7433" width="4.6640625" style="2" customWidth="1"/>
    <col min="7434" max="7434" width="5.33203125" style="2" customWidth="1"/>
    <col min="7435" max="7435" width="4.5546875" style="2" customWidth="1"/>
    <col min="7436" max="7436" width="5.5546875" style="2" customWidth="1"/>
    <col min="7437" max="7437" width="4.5546875" style="2" customWidth="1"/>
    <col min="7438" max="7438" width="5.44140625" style="2" customWidth="1"/>
    <col min="7439" max="7439" width="8.6640625" style="2" customWidth="1"/>
    <col min="7440" max="7440" width="5" style="2" customWidth="1"/>
    <col min="7441" max="7441" width="9.33203125" style="2" customWidth="1"/>
    <col min="7442" max="7442" width="4.88671875" style="2" customWidth="1"/>
    <col min="7443" max="7443" width="9.6640625" style="2" customWidth="1"/>
    <col min="7444" max="7444" width="4.5546875" style="2" customWidth="1"/>
    <col min="7445" max="7445" width="9.109375" style="2"/>
    <col min="7446" max="7446" width="5" style="2" customWidth="1"/>
    <col min="7447" max="7447" width="7" style="2" customWidth="1"/>
    <col min="7448" max="7448" width="4.6640625" style="2" customWidth="1"/>
    <col min="7449" max="7449" width="4.88671875" style="2" customWidth="1"/>
    <col min="7450" max="7450" width="5.109375" style="2" customWidth="1"/>
    <col min="7451" max="7451" width="5" style="2" customWidth="1"/>
    <col min="7452" max="7452" width="5.109375" style="2" customWidth="1"/>
    <col min="7453" max="7453" width="9.109375" style="2"/>
    <col min="7454" max="7454" width="4.44140625" style="2" customWidth="1"/>
    <col min="7455" max="7455" width="11.6640625" style="2" customWidth="1"/>
    <col min="7456" max="7680" width="9.109375" style="2"/>
    <col min="7681" max="7681" width="5.88671875" style="2" customWidth="1"/>
    <col min="7682" max="7682" width="31.6640625" style="2" customWidth="1"/>
    <col min="7683" max="7683" width="10.109375" style="2" customWidth="1"/>
    <col min="7684" max="7684" width="5.6640625" style="2" customWidth="1"/>
    <col min="7685" max="7685" width="4.5546875" style="2" customWidth="1"/>
    <col min="7686" max="7686" width="5.44140625" style="2" customWidth="1"/>
    <col min="7687" max="7687" width="4.33203125" style="2" customWidth="1"/>
    <col min="7688" max="7688" width="5" style="2" customWidth="1"/>
    <col min="7689" max="7689" width="4.6640625" style="2" customWidth="1"/>
    <col min="7690" max="7690" width="5.33203125" style="2" customWidth="1"/>
    <col min="7691" max="7691" width="4.5546875" style="2" customWidth="1"/>
    <col min="7692" max="7692" width="5.5546875" style="2" customWidth="1"/>
    <col min="7693" max="7693" width="4.5546875" style="2" customWidth="1"/>
    <col min="7694" max="7694" width="5.44140625" style="2" customWidth="1"/>
    <col min="7695" max="7695" width="8.6640625" style="2" customWidth="1"/>
    <col min="7696" max="7696" width="5" style="2" customWidth="1"/>
    <col min="7697" max="7697" width="9.33203125" style="2" customWidth="1"/>
    <col min="7698" max="7698" width="4.88671875" style="2" customWidth="1"/>
    <col min="7699" max="7699" width="9.6640625" style="2" customWidth="1"/>
    <col min="7700" max="7700" width="4.5546875" style="2" customWidth="1"/>
    <col min="7701" max="7701" width="9.109375" style="2"/>
    <col min="7702" max="7702" width="5" style="2" customWidth="1"/>
    <col min="7703" max="7703" width="7" style="2" customWidth="1"/>
    <col min="7704" max="7704" width="4.6640625" style="2" customWidth="1"/>
    <col min="7705" max="7705" width="4.88671875" style="2" customWidth="1"/>
    <col min="7706" max="7706" width="5.109375" style="2" customWidth="1"/>
    <col min="7707" max="7707" width="5" style="2" customWidth="1"/>
    <col min="7708" max="7708" width="5.109375" style="2" customWidth="1"/>
    <col min="7709" max="7709" width="9.109375" style="2"/>
    <col min="7710" max="7710" width="4.44140625" style="2" customWidth="1"/>
    <col min="7711" max="7711" width="11.6640625" style="2" customWidth="1"/>
    <col min="7712" max="7936" width="9.109375" style="2"/>
    <col min="7937" max="7937" width="5.88671875" style="2" customWidth="1"/>
    <col min="7938" max="7938" width="31.6640625" style="2" customWidth="1"/>
    <col min="7939" max="7939" width="10.109375" style="2" customWidth="1"/>
    <col min="7940" max="7940" width="5.6640625" style="2" customWidth="1"/>
    <col min="7941" max="7941" width="4.5546875" style="2" customWidth="1"/>
    <col min="7942" max="7942" width="5.44140625" style="2" customWidth="1"/>
    <col min="7943" max="7943" width="4.33203125" style="2" customWidth="1"/>
    <col min="7944" max="7944" width="5" style="2" customWidth="1"/>
    <col min="7945" max="7945" width="4.6640625" style="2" customWidth="1"/>
    <col min="7946" max="7946" width="5.33203125" style="2" customWidth="1"/>
    <col min="7947" max="7947" width="4.5546875" style="2" customWidth="1"/>
    <col min="7948" max="7948" width="5.5546875" style="2" customWidth="1"/>
    <col min="7949" max="7949" width="4.5546875" style="2" customWidth="1"/>
    <col min="7950" max="7950" width="5.44140625" style="2" customWidth="1"/>
    <col min="7951" max="7951" width="8.6640625" style="2" customWidth="1"/>
    <col min="7952" max="7952" width="5" style="2" customWidth="1"/>
    <col min="7953" max="7953" width="9.33203125" style="2" customWidth="1"/>
    <col min="7954" max="7954" width="4.88671875" style="2" customWidth="1"/>
    <col min="7955" max="7955" width="9.6640625" style="2" customWidth="1"/>
    <col min="7956" max="7956" width="4.5546875" style="2" customWidth="1"/>
    <col min="7957" max="7957" width="9.109375" style="2"/>
    <col min="7958" max="7958" width="5" style="2" customWidth="1"/>
    <col min="7959" max="7959" width="7" style="2" customWidth="1"/>
    <col min="7960" max="7960" width="4.6640625" style="2" customWidth="1"/>
    <col min="7961" max="7961" width="4.88671875" style="2" customWidth="1"/>
    <col min="7962" max="7962" width="5.109375" style="2" customWidth="1"/>
    <col min="7963" max="7963" width="5" style="2" customWidth="1"/>
    <col min="7964" max="7964" width="5.109375" style="2" customWidth="1"/>
    <col min="7965" max="7965" width="9.109375" style="2"/>
    <col min="7966" max="7966" width="4.44140625" style="2" customWidth="1"/>
    <col min="7967" max="7967" width="11.6640625" style="2" customWidth="1"/>
    <col min="7968" max="8192" width="9.109375" style="2"/>
    <col min="8193" max="8193" width="5.88671875" style="2" customWidth="1"/>
    <col min="8194" max="8194" width="31.6640625" style="2" customWidth="1"/>
    <col min="8195" max="8195" width="10.109375" style="2" customWidth="1"/>
    <col min="8196" max="8196" width="5.6640625" style="2" customWidth="1"/>
    <col min="8197" max="8197" width="4.5546875" style="2" customWidth="1"/>
    <col min="8198" max="8198" width="5.44140625" style="2" customWidth="1"/>
    <col min="8199" max="8199" width="4.33203125" style="2" customWidth="1"/>
    <col min="8200" max="8200" width="5" style="2" customWidth="1"/>
    <col min="8201" max="8201" width="4.6640625" style="2" customWidth="1"/>
    <col min="8202" max="8202" width="5.33203125" style="2" customWidth="1"/>
    <col min="8203" max="8203" width="4.5546875" style="2" customWidth="1"/>
    <col min="8204" max="8204" width="5.5546875" style="2" customWidth="1"/>
    <col min="8205" max="8205" width="4.5546875" style="2" customWidth="1"/>
    <col min="8206" max="8206" width="5.44140625" style="2" customWidth="1"/>
    <col min="8207" max="8207" width="8.6640625" style="2" customWidth="1"/>
    <col min="8208" max="8208" width="5" style="2" customWidth="1"/>
    <col min="8209" max="8209" width="9.33203125" style="2" customWidth="1"/>
    <col min="8210" max="8210" width="4.88671875" style="2" customWidth="1"/>
    <col min="8211" max="8211" width="9.6640625" style="2" customWidth="1"/>
    <col min="8212" max="8212" width="4.5546875" style="2" customWidth="1"/>
    <col min="8213" max="8213" width="9.109375" style="2"/>
    <col min="8214" max="8214" width="5" style="2" customWidth="1"/>
    <col min="8215" max="8215" width="7" style="2" customWidth="1"/>
    <col min="8216" max="8216" width="4.6640625" style="2" customWidth="1"/>
    <col min="8217" max="8217" width="4.88671875" style="2" customWidth="1"/>
    <col min="8218" max="8218" width="5.109375" style="2" customWidth="1"/>
    <col min="8219" max="8219" width="5" style="2" customWidth="1"/>
    <col min="8220" max="8220" width="5.109375" style="2" customWidth="1"/>
    <col min="8221" max="8221" width="9.109375" style="2"/>
    <col min="8222" max="8222" width="4.44140625" style="2" customWidth="1"/>
    <col min="8223" max="8223" width="11.6640625" style="2" customWidth="1"/>
    <col min="8224" max="8448" width="9.109375" style="2"/>
    <col min="8449" max="8449" width="5.88671875" style="2" customWidth="1"/>
    <col min="8450" max="8450" width="31.6640625" style="2" customWidth="1"/>
    <col min="8451" max="8451" width="10.109375" style="2" customWidth="1"/>
    <col min="8452" max="8452" width="5.6640625" style="2" customWidth="1"/>
    <col min="8453" max="8453" width="4.5546875" style="2" customWidth="1"/>
    <col min="8454" max="8454" width="5.44140625" style="2" customWidth="1"/>
    <col min="8455" max="8455" width="4.33203125" style="2" customWidth="1"/>
    <col min="8456" max="8456" width="5" style="2" customWidth="1"/>
    <col min="8457" max="8457" width="4.6640625" style="2" customWidth="1"/>
    <col min="8458" max="8458" width="5.33203125" style="2" customWidth="1"/>
    <col min="8459" max="8459" width="4.5546875" style="2" customWidth="1"/>
    <col min="8460" max="8460" width="5.5546875" style="2" customWidth="1"/>
    <col min="8461" max="8461" width="4.5546875" style="2" customWidth="1"/>
    <col min="8462" max="8462" width="5.44140625" style="2" customWidth="1"/>
    <col min="8463" max="8463" width="8.6640625" style="2" customWidth="1"/>
    <col min="8464" max="8464" width="5" style="2" customWidth="1"/>
    <col min="8465" max="8465" width="9.33203125" style="2" customWidth="1"/>
    <col min="8466" max="8466" width="4.88671875" style="2" customWidth="1"/>
    <col min="8467" max="8467" width="9.6640625" style="2" customWidth="1"/>
    <col min="8468" max="8468" width="4.5546875" style="2" customWidth="1"/>
    <col min="8469" max="8469" width="9.109375" style="2"/>
    <col min="8470" max="8470" width="5" style="2" customWidth="1"/>
    <col min="8471" max="8471" width="7" style="2" customWidth="1"/>
    <col min="8472" max="8472" width="4.6640625" style="2" customWidth="1"/>
    <col min="8473" max="8473" width="4.88671875" style="2" customWidth="1"/>
    <col min="8474" max="8474" width="5.109375" style="2" customWidth="1"/>
    <col min="8475" max="8475" width="5" style="2" customWidth="1"/>
    <col min="8476" max="8476" width="5.109375" style="2" customWidth="1"/>
    <col min="8477" max="8477" width="9.109375" style="2"/>
    <col min="8478" max="8478" width="4.44140625" style="2" customWidth="1"/>
    <col min="8479" max="8479" width="11.6640625" style="2" customWidth="1"/>
    <col min="8480" max="8704" width="9.109375" style="2"/>
    <col min="8705" max="8705" width="5.88671875" style="2" customWidth="1"/>
    <col min="8706" max="8706" width="31.6640625" style="2" customWidth="1"/>
    <col min="8707" max="8707" width="10.109375" style="2" customWidth="1"/>
    <col min="8708" max="8708" width="5.6640625" style="2" customWidth="1"/>
    <col min="8709" max="8709" width="4.5546875" style="2" customWidth="1"/>
    <col min="8710" max="8710" width="5.44140625" style="2" customWidth="1"/>
    <col min="8711" max="8711" width="4.33203125" style="2" customWidth="1"/>
    <col min="8712" max="8712" width="5" style="2" customWidth="1"/>
    <col min="8713" max="8713" width="4.6640625" style="2" customWidth="1"/>
    <col min="8714" max="8714" width="5.33203125" style="2" customWidth="1"/>
    <col min="8715" max="8715" width="4.5546875" style="2" customWidth="1"/>
    <col min="8716" max="8716" width="5.5546875" style="2" customWidth="1"/>
    <col min="8717" max="8717" width="4.5546875" style="2" customWidth="1"/>
    <col min="8718" max="8718" width="5.44140625" style="2" customWidth="1"/>
    <col min="8719" max="8719" width="8.6640625" style="2" customWidth="1"/>
    <col min="8720" max="8720" width="5" style="2" customWidth="1"/>
    <col min="8721" max="8721" width="9.33203125" style="2" customWidth="1"/>
    <col min="8722" max="8722" width="4.88671875" style="2" customWidth="1"/>
    <col min="8723" max="8723" width="9.6640625" style="2" customWidth="1"/>
    <col min="8724" max="8724" width="4.5546875" style="2" customWidth="1"/>
    <col min="8725" max="8725" width="9.109375" style="2"/>
    <col min="8726" max="8726" width="5" style="2" customWidth="1"/>
    <col min="8727" max="8727" width="7" style="2" customWidth="1"/>
    <col min="8728" max="8728" width="4.6640625" style="2" customWidth="1"/>
    <col min="8729" max="8729" width="4.88671875" style="2" customWidth="1"/>
    <col min="8730" max="8730" width="5.109375" style="2" customWidth="1"/>
    <col min="8731" max="8731" width="5" style="2" customWidth="1"/>
    <col min="8732" max="8732" width="5.109375" style="2" customWidth="1"/>
    <col min="8733" max="8733" width="9.109375" style="2"/>
    <col min="8734" max="8734" width="4.44140625" style="2" customWidth="1"/>
    <col min="8735" max="8735" width="11.6640625" style="2" customWidth="1"/>
    <col min="8736" max="8960" width="9.109375" style="2"/>
    <col min="8961" max="8961" width="5.88671875" style="2" customWidth="1"/>
    <col min="8962" max="8962" width="31.6640625" style="2" customWidth="1"/>
    <col min="8963" max="8963" width="10.109375" style="2" customWidth="1"/>
    <col min="8964" max="8964" width="5.6640625" style="2" customWidth="1"/>
    <col min="8965" max="8965" width="4.5546875" style="2" customWidth="1"/>
    <col min="8966" max="8966" width="5.44140625" style="2" customWidth="1"/>
    <col min="8967" max="8967" width="4.33203125" style="2" customWidth="1"/>
    <col min="8968" max="8968" width="5" style="2" customWidth="1"/>
    <col min="8969" max="8969" width="4.6640625" style="2" customWidth="1"/>
    <col min="8970" max="8970" width="5.33203125" style="2" customWidth="1"/>
    <col min="8971" max="8971" width="4.5546875" style="2" customWidth="1"/>
    <col min="8972" max="8972" width="5.5546875" style="2" customWidth="1"/>
    <col min="8973" max="8973" width="4.5546875" style="2" customWidth="1"/>
    <col min="8974" max="8974" width="5.44140625" style="2" customWidth="1"/>
    <col min="8975" max="8975" width="8.6640625" style="2" customWidth="1"/>
    <col min="8976" max="8976" width="5" style="2" customWidth="1"/>
    <col min="8977" max="8977" width="9.33203125" style="2" customWidth="1"/>
    <col min="8978" max="8978" width="4.88671875" style="2" customWidth="1"/>
    <col min="8979" max="8979" width="9.6640625" style="2" customWidth="1"/>
    <col min="8980" max="8980" width="4.5546875" style="2" customWidth="1"/>
    <col min="8981" max="8981" width="9.109375" style="2"/>
    <col min="8982" max="8982" width="5" style="2" customWidth="1"/>
    <col min="8983" max="8983" width="7" style="2" customWidth="1"/>
    <col min="8984" max="8984" width="4.6640625" style="2" customWidth="1"/>
    <col min="8985" max="8985" width="4.88671875" style="2" customWidth="1"/>
    <col min="8986" max="8986" width="5.109375" style="2" customWidth="1"/>
    <col min="8987" max="8987" width="5" style="2" customWidth="1"/>
    <col min="8988" max="8988" width="5.109375" style="2" customWidth="1"/>
    <col min="8989" max="8989" width="9.109375" style="2"/>
    <col min="8990" max="8990" width="4.44140625" style="2" customWidth="1"/>
    <col min="8991" max="8991" width="11.6640625" style="2" customWidth="1"/>
    <col min="8992" max="9216" width="9.109375" style="2"/>
    <col min="9217" max="9217" width="5.88671875" style="2" customWidth="1"/>
    <col min="9218" max="9218" width="31.6640625" style="2" customWidth="1"/>
    <col min="9219" max="9219" width="10.109375" style="2" customWidth="1"/>
    <col min="9220" max="9220" width="5.6640625" style="2" customWidth="1"/>
    <col min="9221" max="9221" width="4.5546875" style="2" customWidth="1"/>
    <col min="9222" max="9222" width="5.44140625" style="2" customWidth="1"/>
    <col min="9223" max="9223" width="4.33203125" style="2" customWidth="1"/>
    <col min="9224" max="9224" width="5" style="2" customWidth="1"/>
    <col min="9225" max="9225" width="4.6640625" style="2" customWidth="1"/>
    <col min="9226" max="9226" width="5.33203125" style="2" customWidth="1"/>
    <col min="9227" max="9227" width="4.5546875" style="2" customWidth="1"/>
    <col min="9228" max="9228" width="5.5546875" style="2" customWidth="1"/>
    <col min="9229" max="9229" width="4.5546875" style="2" customWidth="1"/>
    <col min="9230" max="9230" width="5.44140625" style="2" customWidth="1"/>
    <col min="9231" max="9231" width="8.6640625" style="2" customWidth="1"/>
    <col min="9232" max="9232" width="5" style="2" customWidth="1"/>
    <col min="9233" max="9233" width="9.33203125" style="2" customWidth="1"/>
    <col min="9234" max="9234" width="4.88671875" style="2" customWidth="1"/>
    <col min="9235" max="9235" width="9.6640625" style="2" customWidth="1"/>
    <col min="9236" max="9236" width="4.5546875" style="2" customWidth="1"/>
    <col min="9237" max="9237" width="9.109375" style="2"/>
    <col min="9238" max="9238" width="5" style="2" customWidth="1"/>
    <col min="9239" max="9239" width="7" style="2" customWidth="1"/>
    <col min="9240" max="9240" width="4.6640625" style="2" customWidth="1"/>
    <col min="9241" max="9241" width="4.88671875" style="2" customWidth="1"/>
    <col min="9242" max="9242" width="5.109375" style="2" customWidth="1"/>
    <col min="9243" max="9243" width="5" style="2" customWidth="1"/>
    <col min="9244" max="9244" width="5.109375" style="2" customWidth="1"/>
    <col min="9245" max="9245" width="9.109375" style="2"/>
    <col min="9246" max="9246" width="4.44140625" style="2" customWidth="1"/>
    <col min="9247" max="9247" width="11.6640625" style="2" customWidth="1"/>
    <col min="9248" max="9472" width="9.109375" style="2"/>
    <col min="9473" max="9473" width="5.88671875" style="2" customWidth="1"/>
    <col min="9474" max="9474" width="31.6640625" style="2" customWidth="1"/>
    <col min="9475" max="9475" width="10.109375" style="2" customWidth="1"/>
    <col min="9476" max="9476" width="5.6640625" style="2" customWidth="1"/>
    <col min="9477" max="9477" width="4.5546875" style="2" customWidth="1"/>
    <col min="9478" max="9478" width="5.44140625" style="2" customWidth="1"/>
    <col min="9479" max="9479" width="4.33203125" style="2" customWidth="1"/>
    <col min="9480" max="9480" width="5" style="2" customWidth="1"/>
    <col min="9481" max="9481" width="4.6640625" style="2" customWidth="1"/>
    <col min="9482" max="9482" width="5.33203125" style="2" customWidth="1"/>
    <col min="9483" max="9483" width="4.5546875" style="2" customWidth="1"/>
    <col min="9484" max="9484" width="5.5546875" style="2" customWidth="1"/>
    <col min="9485" max="9485" width="4.5546875" style="2" customWidth="1"/>
    <col min="9486" max="9486" width="5.44140625" style="2" customWidth="1"/>
    <col min="9487" max="9487" width="8.6640625" style="2" customWidth="1"/>
    <col min="9488" max="9488" width="5" style="2" customWidth="1"/>
    <col min="9489" max="9489" width="9.33203125" style="2" customWidth="1"/>
    <col min="9490" max="9490" width="4.88671875" style="2" customWidth="1"/>
    <col min="9491" max="9491" width="9.6640625" style="2" customWidth="1"/>
    <col min="9492" max="9492" width="4.5546875" style="2" customWidth="1"/>
    <col min="9493" max="9493" width="9.109375" style="2"/>
    <col min="9494" max="9494" width="5" style="2" customWidth="1"/>
    <col min="9495" max="9495" width="7" style="2" customWidth="1"/>
    <col min="9496" max="9496" width="4.6640625" style="2" customWidth="1"/>
    <col min="9497" max="9497" width="4.88671875" style="2" customWidth="1"/>
    <col min="9498" max="9498" width="5.109375" style="2" customWidth="1"/>
    <col min="9499" max="9499" width="5" style="2" customWidth="1"/>
    <col min="9500" max="9500" width="5.109375" style="2" customWidth="1"/>
    <col min="9501" max="9501" width="9.109375" style="2"/>
    <col min="9502" max="9502" width="4.44140625" style="2" customWidth="1"/>
    <col min="9503" max="9503" width="11.6640625" style="2" customWidth="1"/>
    <col min="9504" max="9728" width="9.109375" style="2"/>
    <col min="9729" max="9729" width="5.88671875" style="2" customWidth="1"/>
    <col min="9730" max="9730" width="31.6640625" style="2" customWidth="1"/>
    <col min="9731" max="9731" width="10.109375" style="2" customWidth="1"/>
    <col min="9732" max="9732" width="5.6640625" style="2" customWidth="1"/>
    <col min="9733" max="9733" width="4.5546875" style="2" customWidth="1"/>
    <col min="9734" max="9734" width="5.44140625" style="2" customWidth="1"/>
    <col min="9735" max="9735" width="4.33203125" style="2" customWidth="1"/>
    <col min="9736" max="9736" width="5" style="2" customWidth="1"/>
    <col min="9737" max="9737" width="4.6640625" style="2" customWidth="1"/>
    <col min="9738" max="9738" width="5.33203125" style="2" customWidth="1"/>
    <col min="9739" max="9739" width="4.5546875" style="2" customWidth="1"/>
    <col min="9740" max="9740" width="5.5546875" style="2" customWidth="1"/>
    <col min="9741" max="9741" width="4.5546875" style="2" customWidth="1"/>
    <col min="9742" max="9742" width="5.44140625" style="2" customWidth="1"/>
    <col min="9743" max="9743" width="8.6640625" style="2" customWidth="1"/>
    <col min="9744" max="9744" width="5" style="2" customWidth="1"/>
    <col min="9745" max="9745" width="9.33203125" style="2" customWidth="1"/>
    <col min="9746" max="9746" width="4.88671875" style="2" customWidth="1"/>
    <col min="9747" max="9747" width="9.6640625" style="2" customWidth="1"/>
    <col min="9748" max="9748" width="4.5546875" style="2" customWidth="1"/>
    <col min="9749" max="9749" width="9.109375" style="2"/>
    <col min="9750" max="9750" width="5" style="2" customWidth="1"/>
    <col min="9751" max="9751" width="7" style="2" customWidth="1"/>
    <col min="9752" max="9752" width="4.6640625" style="2" customWidth="1"/>
    <col min="9753" max="9753" width="4.88671875" style="2" customWidth="1"/>
    <col min="9754" max="9754" width="5.109375" style="2" customWidth="1"/>
    <col min="9755" max="9755" width="5" style="2" customWidth="1"/>
    <col min="9756" max="9756" width="5.109375" style="2" customWidth="1"/>
    <col min="9757" max="9757" width="9.109375" style="2"/>
    <col min="9758" max="9758" width="4.44140625" style="2" customWidth="1"/>
    <col min="9759" max="9759" width="11.6640625" style="2" customWidth="1"/>
    <col min="9760" max="9984" width="9.109375" style="2"/>
    <col min="9985" max="9985" width="5.88671875" style="2" customWidth="1"/>
    <col min="9986" max="9986" width="31.6640625" style="2" customWidth="1"/>
    <col min="9987" max="9987" width="10.109375" style="2" customWidth="1"/>
    <col min="9988" max="9988" width="5.6640625" style="2" customWidth="1"/>
    <col min="9989" max="9989" width="4.5546875" style="2" customWidth="1"/>
    <col min="9990" max="9990" width="5.44140625" style="2" customWidth="1"/>
    <col min="9991" max="9991" width="4.33203125" style="2" customWidth="1"/>
    <col min="9992" max="9992" width="5" style="2" customWidth="1"/>
    <col min="9993" max="9993" width="4.6640625" style="2" customWidth="1"/>
    <col min="9994" max="9994" width="5.33203125" style="2" customWidth="1"/>
    <col min="9995" max="9995" width="4.5546875" style="2" customWidth="1"/>
    <col min="9996" max="9996" width="5.5546875" style="2" customWidth="1"/>
    <col min="9997" max="9997" width="4.5546875" style="2" customWidth="1"/>
    <col min="9998" max="9998" width="5.44140625" style="2" customWidth="1"/>
    <col min="9999" max="9999" width="8.6640625" style="2" customWidth="1"/>
    <col min="10000" max="10000" width="5" style="2" customWidth="1"/>
    <col min="10001" max="10001" width="9.33203125" style="2" customWidth="1"/>
    <col min="10002" max="10002" width="4.88671875" style="2" customWidth="1"/>
    <col min="10003" max="10003" width="9.6640625" style="2" customWidth="1"/>
    <col min="10004" max="10004" width="4.5546875" style="2" customWidth="1"/>
    <col min="10005" max="10005" width="9.109375" style="2"/>
    <col min="10006" max="10006" width="5" style="2" customWidth="1"/>
    <col min="10007" max="10007" width="7" style="2" customWidth="1"/>
    <col min="10008" max="10008" width="4.6640625" style="2" customWidth="1"/>
    <col min="10009" max="10009" width="4.88671875" style="2" customWidth="1"/>
    <col min="10010" max="10010" width="5.109375" style="2" customWidth="1"/>
    <col min="10011" max="10011" width="5" style="2" customWidth="1"/>
    <col min="10012" max="10012" width="5.109375" style="2" customWidth="1"/>
    <col min="10013" max="10013" width="9.109375" style="2"/>
    <col min="10014" max="10014" width="4.44140625" style="2" customWidth="1"/>
    <col min="10015" max="10015" width="11.6640625" style="2" customWidth="1"/>
    <col min="10016" max="10240" width="9.109375" style="2"/>
    <col min="10241" max="10241" width="5.88671875" style="2" customWidth="1"/>
    <col min="10242" max="10242" width="31.6640625" style="2" customWidth="1"/>
    <col min="10243" max="10243" width="10.109375" style="2" customWidth="1"/>
    <col min="10244" max="10244" width="5.6640625" style="2" customWidth="1"/>
    <col min="10245" max="10245" width="4.5546875" style="2" customWidth="1"/>
    <col min="10246" max="10246" width="5.44140625" style="2" customWidth="1"/>
    <col min="10247" max="10247" width="4.33203125" style="2" customWidth="1"/>
    <col min="10248" max="10248" width="5" style="2" customWidth="1"/>
    <col min="10249" max="10249" width="4.6640625" style="2" customWidth="1"/>
    <col min="10250" max="10250" width="5.33203125" style="2" customWidth="1"/>
    <col min="10251" max="10251" width="4.5546875" style="2" customWidth="1"/>
    <col min="10252" max="10252" width="5.5546875" style="2" customWidth="1"/>
    <col min="10253" max="10253" width="4.5546875" style="2" customWidth="1"/>
    <col min="10254" max="10254" width="5.44140625" style="2" customWidth="1"/>
    <col min="10255" max="10255" width="8.6640625" style="2" customWidth="1"/>
    <col min="10256" max="10256" width="5" style="2" customWidth="1"/>
    <col min="10257" max="10257" width="9.33203125" style="2" customWidth="1"/>
    <col min="10258" max="10258" width="4.88671875" style="2" customWidth="1"/>
    <col min="10259" max="10259" width="9.6640625" style="2" customWidth="1"/>
    <col min="10260" max="10260" width="4.5546875" style="2" customWidth="1"/>
    <col min="10261" max="10261" width="9.109375" style="2"/>
    <col min="10262" max="10262" width="5" style="2" customWidth="1"/>
    <col min="10263" max="10263" width="7" style="2" customWidth="1"/>
    <col min="10264" max="10264" width="4.6640625" style="2" customWidth="1"/>
    <col min="10265" max="10265" width="4.88671875" style="2" customWidth="1"/>
    <col min="10266" max="10266" width="5.109375" style="2" customWidth="1"/>
    <col min="10267" max="10267" width="5" style="2" customWidth="1"/>
    <col min="10268" max="10268" width="5.109375" style="2" customWidth="1"/>
    <col min="10269" max="10269" width="9.109375" style="2"/>
    <col min="10270" max="10270" width="4.44140625" style="2" customWidth="1"/>
    <col min="10271" max="10271" width="11.6640625" style="2" customWidth="1"/>
    <col min="10272" max="10496" width="9.109375" style="2"/>
    <col min="10497" max="10497" width="5.88671875" style="2" customWidth="1"/>
    <col min="10498" max="10498" width="31.6640625" style="2" customWidth="1"/>
    <col min="10499" max="10499" width="10.109375" style="2" customWidth="1"/>
    <col min="10500" max="10500" width="5.6640625" style="2" customWidth="1"/>
    <col min="10501" max="10501" width="4.5546875" style="2" customWidth="1"/>
    <col min="10502" max="10502" width="5.44140625" style="2" customWidth="1"/>
    <col min="10503" max="10503" width="4.33203125" style="2" customWidth="1"/>
    <col min="10504" max="10504" width="5" style="2" customWidth="1"/>
    <col min="10505" max="10505" width="4.6640625" style="2" customWidth="1"/>
    <col min="10506" max="10506" width="5.33203125" style="2" customWidth="1"/>
    <col min="10507" max="10507" width="4.5546875" style="2" customWidth="1"/>
    <col min="10508" max="10508" width="5.5546875" style="2" customWidth="1"/>
    <col min="10509" max="10509" width="4.5546875" style="2" customWidth="1"/>
    <col min="10510" max="10510" width="5.44140625" style="2" customWidth="1"/>
    <col min="10511" max="10511" width="8.6640625" style="2" customWidth="1"/>
    <col min="10512" max="10512" width="5" style="2" customWidth="1"/>
    <col min="10513" max="10513" width="9.33203125" style="2" customWidth="1"/>
    <col min="10514" max="10514" width="4.88671875" style="2" customWidth="1"/>
    <col min="10515" max="10515" width="9.6640625" style="2" customWidth="1"/>
    <col min="10516" max="10516" width="4.5546875" style="2" customWidth="1"/>
    <col min="10517" max="10517" width="9.109375" style="2"/>
    <col min="10518" max="10518" width="5" style="2" customWidth="1"/>
    <col min="10519" max="10519" width="7" style="2" customWidth="1"/>
    <col min="10520" max="10520" width="4.6640625" style="2" customWidth="1"/>
    <col min="10521" max="10521" width="4.88671875" style="2" customWidth="1"/>
    <col min="10522" max="10522" width="5.109375" style="2" customWidth="1"/>
    <col min="10523" max="10523" width="5" style="2" customWidth="1"/>
    <col min="10524" max="10524" width="5.109375" style="2" customWidth="1"/>
    <col min="10525" max="10525" width="9.109375" style="2"/>
    <col min="10526" max="10526" width="4.44140625" style="2" customWidth="1"/>
    <col min="10527" max="10527" width="11.6640625" style="2" customWidth="1"/>
    <col min="10528" max="10752" width="9.109375" style="2"/>
    <col min="10753" max="10753" width="5.88671875" style="2" customWidth="1"/>
    <col min="10754" max="10754" width="31.6640625" style="2" customWidth="1"/>
    <col min="10755" max="10755" width="10.109375" style="2" customWidth="1"/>
    <col min="10756" max="10756" width="5.6640625" style="2" customWidth="1"/>
    <col min="10757" max="10757" width="4.5546875" style="2" customWidth="1"/>
    <col min="10758" max="10758" width="5.44140625" style="2" customWidth="1"/>
    <col min="10759" max="10759" width="4.33203125" style="2" customWidth="1"/>
    <col min="10760" max="10760" width="5" style="2" customWidth="1"/>
    <col min="10761" max="10761" width="4.6640625" style="2" customWidth="1"/>
    <col min="10762" max="10762" width="5.33203125" style="2" customWidth="1"/>
    <col min="10763" max="10763" width="4.5546875" style="2" customWidth="1"/>
    <col min="10764" max="10764" width="5.5546875" style="2" customWidth="1"/>
    <col min="10765" max="10765" width="4.5546875" style="2" customWidth="1"/>
    <col min="10766" max="10766" width="5.44140625" style="2" customWidth="1"/>
    <col min="10767" max="10767" width="8.6640625" style="2" customWidth="1"/>
    <col min="10768" max="10768" width="5" style="2" customWidth="1"/>
    <col min="10769" max="10769" width="9.33203125" style="2" customWidth="1"/>
    <col min="10770" max="10770" width="4.88671875" style="2" customWidth="1"/>
    <col min="10771" max="10771" width="9.6640625" style="2" customWidth="1"/>
    <col min="10772" max="10772" width="4.5546875" style="2" customWidth="1"/>
    <col min="10773" max="10773" width="9.109375" style="2"/>
    <col min="10774" max="10774" width="5" style="2" customWidth="1"/>
    <col min="10775" max="10775" width="7" style="2" customWidth="1"/>
    <col min="10776" max="10776" width="4.6640625" style="2" customWidth="1"/>
    <col min="10777" max="10777" width="4.88671875" style="2" customWidth="1"/>
    <col min="10778" max="10778" width="5.109375" style="2" customWidth="1"/>
    <col min="10779" max="10779" width="5" style="2" customWidth="1"/>
    <col min="10780" max="10780" width="5.109375" style="2" customWidth="1"/>
    <col min="10781" max="10781" width="9.109375" style="2"/>
    <col min="10782" max="10782" width="4.44140625" style="2" customWidth="1"/>
    <col min="10783" max="10783" width="11.6640625" style="2" customWidth="1"/>
    <col min="10784" max="11008" width="9.109375" style="2"/>
    <col min="11009" max="11009" width="5.88671875" style="2" customWidth="1"/>
    <col min="11010" max="11010" width="31.6640625" style="2" customWidth="1"/>
    <col min="11011" max="11011" width="10.109375" style="2" customWidth="1"/>
    <col min="11012" max="11012" width="5.6640625" style="2" customWidth="1"/>
    <col min="11013" max="11013" width="4.5546875" style="2" customWidth="1"/>
    <col min="11014" max="11014" width="5.44140625" style="2" customWidth="1"/>
    <col min="11015" max="11015" width="4.33203125" style="2" customWidth="1"/>
    <col min="11016" max="11016" width="5" style="2" customWidth="1"/>
    <col min="11017" max="11017" width="4.6640625" style="2" customWidth="1"/>
    <col min="11018" max="11018" width="5.33203125" style="2" customWidth="1"/>
    <col min="11019" max="11019" width="4.5546875" style="2" customWidth="1"/>
    <col min="11020" max="11020" width="5.5546875" style="2" customWidth="1"/>
    <col min="11021" max="11021" width="4.5546875" style="2" customWidth="1"/>
    <col min="11022" max="11022" width="5.44140625" style="2" customWidth="1"/>
    <col min="11023" max="11023" width="8.6640625" style="2" customWidth="1"/>
    <col min="11024" max="11024" width="5" style="2" customWidth="1"/>
    <col min="11025" max="11025" width="9.33203125" style="2" customWidth="1"/>
    <col min="11026" max="11026" width="4.88671875" style="2" customWidth="1"/>
    <col min="11027" max="11027" width="9.6640625" style="2" customWidth="1"/>
    <col min="11028" max="11028" width="4.5546875" style="2" customWidth="1"/>
    <col min="11029" max="11029" width="9.109375" style="2"/>
    <col min="11030" max="11030" width="5" style="2" customWidth="1"/>
    <col min="11031" max="11031" width="7" style="2" customWidth="1"/>
    <col min="11032" max="11032" width="4.6640625" style="2" customWidth="1"/>
    <col min="11033" max="11033" width="4.88671875" style="2" customWidth="1"/>
    <col min="11034" max="11034" width="5.109375" style="2" customWidth="1"/>
    <col min="11035" max="11035" width="5" style="2" customWidth="1"/>
    <col min="11036" max="11036" width="5.109375" style="2" customWidth="1"/>
    <col min="11037" max="11037" width="9.109375" style="2"/>
    <col min="11038" max="11038" width="4.44140625" style="2" customWidth="1"/>
    <col min="11039" max="11039" width="11.6640625" style="2" customWidth="1"/>
    <col min="11040" max="11264" width="9.109375" style="2"/>
    <col min="11265" max="11265" width="5.88671875" style="2" customWidth="1"/>
    <col min="11266" max="11266" width="31.6640625" style="2" customWidth="1"/>
    <col min="11267" max="11267" width="10.109375" style="2" customWidth="1"/>
    <col min="11268" max="11268" width="5.6640625" style="2" customWidth="1"/>
    <col min="11269" max="11269" width="4.5546875" style="2" customWidth="1"/>
    <col min="11270" max="11270" width="5.44140625" style="2" customWidth="1"/>
    <col min="11271" max="11271" width="4.33203125" style="2" customWidth="1"/>
    <col min="11272" max="11272" width="5" style="2" customWidth="1"/>
    <col min="11273" max="11273" width="4.6640625" style="2" customWidth="1"/>
    <col min="11274" max="11274" width="5.33203125" style="2" customWidth="1"/>
    <col min="11275" max="11275" width="4.5546875" style="2" customWidth="1"/>
    <col min="11276" max="11276" width="5.5546875" style="2" customWidth="1"/>
    <col min="11277" max="11277" width="4.5546875" style="2" customWidth="1"/>
    <col min="11278" max="11278" width="5.44140625" style="2" customWidth="1"/>
    <col min="11279" max="11279" width="8.6640625" style="2" customWidth="1"/>
    <col min="11280" max="11280" width="5" style="2" customWidth="1"/>
    <col min="11281" max="11281" width="9.33203125" style="2" customWidth="1"/>
    <col min="11282" max="11282" width="4.88671875" style="2" customWidth="1"/>
    <col min="11283" max="11283" width="9.6640625" style="2" customWidth="1"/>
    <col min="11284" max="11284" width="4.5546875" style="2" customWidth="1"/>
    <col min="11285" max="11285" width="9.109375" style="2"/>
    <col min="11286" max="11286" width="5" style="2" customWidth="1"/>
    <col min="11287" max="11287" width="7" style="2" customWidth="1"/>
    <col min="11288" max="11288" width="4.6640625" style="2" customWidth="1"/>
    <col min="11289" max="11289" width="4.88671875" style="2" customWidth="1"/>
    <col min="11290" max="11290" width="5.109375" style="2" customWidth="1"/>
    <col min="11291" max="11291" width="5" style="2" customWidth="1"/>
    <col min="11292" max="11292" width="5.109375" style="2" customWidth="1"/>
    <col min="11293" max="11293" width="9.109375" style="2"/>
    <col min="11294" max="11294" width="4.44140625" style="2" customWidth="1"/>
    <col min="11295" max="11295" width="11.6640625" style="2" customWidth="1"/>
    <col min="11296" max="11520" width="9.109375" style="2"/>
    <col min="11521" max="11521" width="5.88671875" style="2" customWidth="1"/>
    <col min="11522" max="11522" width="31.6640625" style="2" customWidth="1"/>
    <col min="11523" max="11523" width="10.109375" style="2" customWidth="1"/>
    <col min="11524" max="11524" width="5.6640625" style="2" customWidth="1"/>
    <col min="11525" max="11525" width="4.5546875" style="2" customWidth="1"/>
    <col min="11526" max="11526" width="5.44140625" style="2" customWidth="1"/>
    <col min="11527" max="11527" width="4.33203125" style="2" customWidth="1"/>
    <col min="11528" max="11528" width="5" style="2" customWidth="1"/>
    <col min="11529" max="11529" width="4.6640625" style="2" customWidth="1"/>
    <col min="11530" max="11530" width="5.33203125" style="2" customWidth="1"/>
    <col min="11531" max="11531" width="4.5546875" style="2" customWidth="1"/>
    <col min="11532" max="11532" width="5.5546875" style="2" customWidth="1"/>
    <col min="11533" max="11533" width="4.5546875" style="2" customWidth="1"/>
    <col min="11534" max="11534" width="5.44140625" style="2" customWidth="1"/>
    <col min="11535" max="11535" width="8.6640625" style="2" customWidth="1"/>
    <col min="11536" max="11536" width="5" style="2" customWidth="1"/>
    <col min="11537" max="11537" width="9.33203125" style="2" customWidth="1"/>
    <col min="11538" max="11538" width="4.88671875" style="2" customWidth="1"/>
    <col min="11539" max="11539" width="9.6640625" style="2" customWidth="1"/>
    <col min="11540" max="11540" width="4.5546875" style="2" customWidth="1"/>
    <col min="11541" max="11541" width="9.109375" style="2"/>
    <col min="11542" max="11542" width="5" style="2" customWidth="1"/>
    <col min="11543" max="11543" width="7" style="2" customWidth="1"/>
    <col min="11544" max="11544" width="4.6640625" style="2" customWidth="1"/>
    <col min="11545" max="11545" width="4.88671875" style="2" customWidth="1"/>
    <col min="11546" max="11546" width="5.109375" style="2" customWidth="1"/>
    <col min="11547" max="11547" width="5" style="2" customWidth="1"/>
    <col min="11548" max="11548" width="5.109375" style="2" customWidth="1"/>
    <col min="11549" max="11549" width="9.109375" style="2"/>
    <col min="11550" max="11550" width="4.44140625" style="2" customWidth="1"/>
    <col min="11551" max="11551" width="11.6640625" style="2" customWidth="1"/>
    <col min="11552" max="11776" width="9.109375" style="2"/>
    <col min="11777" max="11777" width="5.88671875" style="2" customWidth="1"/>
    <col min="11778" max="11778" width="31.6640625" style="2" customWidth="1"/>
    <col min="11779" max="11779" width="10.109375" style="2" customWidth="1"/>
    <col min="11780" max="11780" width="5.6640625" style="2" customWidth="1"/>
    <col min="11781" max="11781" width="4.5546875" style="2" customWidth="1"/>
    <col min="11782" max="11782" width="5.44140625" style="2" customWidth="1"/>
    <col min="11783" max="11783" width="4.33203125" style="2" customWidth="1"/>
    <col min="11784" max="11784" width="5" style="2" customWidth="1"/>
    <col min="11785" max="11785" width="4.6640625" style="2" customWidth="1"/>
    <col min="11786" max="11786" width="5.33203125" style="2" customWidth="1"/>
    <col min="11787" max="11787" width="4.5546875" style="2" customWidth="1"/>
    <col min="11788" max="11788" width="5.5546875" style="2" customWidth="1"/>
    <col min="11789" max="11789" width="4.5546875" style="2" customWidth="1"/>
    <col min="11790" max="11790" width="5.44140625" style="2" customWidth="1"/>
    <col min="11791" max="11791" width="8.6640625" style="2" customWidth="1"/>
    <col min="11792" max="11792" width="5" style="2" customWidth="1"/>
    <col min="11793" max="11793" width="9.33203125" style="2" customWidth="1"/>
    <col min="11794" max="11794" width="4.88671875" style="2" customWidth="1"/>
    <col min="11795" max="11795" width="9.6640625" style="2" customWidth="1"/>
    <col min="11796" max="11796" width="4.5546875" style="2" customWidth="1"/>
    <col min="11797" max="11797" width="9.109375" style="2"/>
    <col min="11798" max="11798" width="5" style="2" customWidth="1"/>
    <col min="11799" max="11799" width="7" style="2" customWidth="1"/>
    <col min="11800" max="11800" width="4.6640625" style="2" customWidth="1"/>
    <col min="11801" max="11801" width="4.88671875" style="2" customWidth="1"/>
    <col min="11802" max="11802" width="5.109375" style="2" customWidth="1"/>
    <col min="11803" max="11803" width="5" style="2" customWidth="1"/>
    <col min="11804" max="11804" width="5.109375" style="2" customWidth="1"/>
    <col min="11805" max="11805" width="9.109375" style="2"/>
    <col min="11806" max="11806" width="4.44140625" style="2" customWidth="1"/>
    <col min="11807" max="11807" width="11.6640625" style="2" customWidth="1"/>
    <col min="11808" max="12032" width="9.109375" style="2"/>
    <col min="12033" max="12033" width="5.88671875" style="2" customWidth="1"/>
    <col min="12034" max="12034" width="31.6640625" style="2" customWidth="1"/>
    <col min="12035" max="12035" width="10.109375" style="2" customWidth="1"/>
    <col min="12036" max="12036" width="5.6640625" style="2" customWidth="1"/>
    <col min="12037" max="12037" width="4.5546875" style="2" customWidth="1"/>
    <col min="12038" max="12038" width="5.44140625" style="2" customWidth="1"/>
    <col min="12039" max="12039" width="4.33203125" style="2" customWidth="1"/>
    <col min="12040" max="12040" width="5" style="2" customWidth="1"/>
    <col min="12041" max="12041" width="4.6640625" style="2" customWidth="1"/>
    <col min="12042" max="12042" width="5.33203125" style="2" customWidth="1"/>
    <col min="12043" max="12043" width="4.5546875" style="2" customWidth="1"/>
    <col min="12044" max="12044" width="5.5546875" style="2" customWidth="1"/>
    <col min="12045" max="12045" width="4.5546875" style="2" customWidth="1"/>
    <col min="12046" max="12046" width="5.44140625" style="2" customWidth="1"/>
    <col min="12047" max="12047" width="8.6640625" style="2" customWidth="1"/>
    <col min="12048" max="12048" width="5" style="2" customWidth="1"/>
    <col min="12049" max="12049" width="9.33203125" style="2" customWidth="1"/>
    <col min="12050" max="12050" width="4.88671875" style="2" customWidth="1"/>
    <col min="12051" max="12051" width="9.6640625" style="2" customWidth="1"/>
    <col min="12052" max="12052" width="4.5546875" style="2" customWidth="1"/>
    <col min="12053" max="12053" width="9.109375" style="2"/>
    <col min="12054" max="12054" width="5" style="2" customWidth="1"/>
    <col min="12055" max="12055" width="7" style="2" customWidth="1"/>
    <col min="12056" max="12056" width="4.6640625" style="2" customWidth="1"/>
    <col min="12057" max="12057" width="4.88671875" style="2" customWidth="1"/>
    <col min="12058" max="12058" width="5.109375" style="2" customWidth="1"/>
    <col min="12059" max="12059" width="5" style="2" customWidth="1"/>
    <col min="12060" max="12060" width="5.109375" style="2" customWidth="1"/>
    <col min="12061" max="12061" width="9.109375" style="2"/>
    <col min="12062" max="12062" width="4.44140625" style="2" customWidth="1"/>
    <col min="12063" max="12063" width="11.6640625" style="2" customWidth="1"/>
    <col min="12064" max="12288" width="9.109375" style="2"/>
    <col min="12289" max="12289" width="5.88671875" style="2" customWidth="1"/>
    <col min="12290" max="12290" width="31.6640625" style="2" customWidth="1"/>
    <col min="12291" max="12291" width="10.109375" style="2" customWidth="1"/>
    <col min="12292" max="12292" width="5.6640625" style="2" customWidth="1"/>
    <col min="12293" max="12293" width="4.5546875" style="2" customWidth="1"/>
    <col min="12294" max="12294" width="5.44140625" style="2" customWidth="1"/>
    <col min="12295" max="12295" width="4.33203125" style="2" customWidth="1"/>
    <col min="12296" max="12296" width="5" style="2" customWidth="1"/>
    <col min="12297" max="12297" width="4.6640625" style="2" customWidth="1"/>
    <col min="12298" max="12298" width="5.33203125" style="2" customWidth="1"/>
    <col min="12299" max="12299" width="4.5546875" style="2" customWidth="1"/>
    <col min="12300" max="12300" width="5.5546875" style="2" customWidth="1"/>
    <col min="12301" max="12301" width="4.5546875" style="2" customWidth="1"/>
    <col min="12302" max="12302" width="5.44140625" style="2" customWidth="1"/>
    <col min="12303" max="12303" width="8.6640625" style="2" customWidth="1"/>
    <col min="12304" max="12304" width="5" style="2" customWidth="1"/>
    <col min="12305" max="12305" width="9.33203125" style="2" customWidth="1"/>
    <col min="12306" max="12306" width="4.88671875" style="2" customWidth="1"/>
    <col min="12307" max="12307" width="9.6640625" style="2" customWidth="1"/>
    <col min="12308" max="12308" width="4.5546875" style="2" customWidth="1"/>
    <col min="12309" max="12309" width="9.109375" style="2"/>
    <col min="12310" max="12310" width="5" style="2" customWidth="1"/>
    <col min="12311" max="12311" width="7" style="2" customWidth="1"/>
    <col min="12312" max="12312" width="4.6640625" style="2" customWidth="1"/>
    <col min="12313" max="12313" width="4.88671875" style="2" customWidth="1"/>
    <col min="12314" max="12314" width="5.109375" style="2" customWidth="1"/>
    <col min="12315" max="12315" width="5" style="2" customWidth="1"/>
    <col min="12316" max="12316" width="5.109375" style="2" customWidth="1"/>
    <col min="12317" max="12317" width="9.109375" style="2"/>
    <col min="12318" max="12318" width="4.44140625" style="2" customWidth="1"/>
    <col min="12319" max="12319" width="11.6640625" style="2" customWidth="1"/>
    <col min="12320" max="12544" width="9.109375" style="2"/>
    <col min="12545" max="12545" width="5.88671875" style="2" customWidth="1"/>
    <col min="12546" max="12546" width="31.6640625" style="2" customWidth="1"/>
    <col min="12547" max="12547" width="10.109375" style="2" customWidth="1"/>
    <col min="12548" max="12548" width="5.6640625" style="2" customWidth="1"/>
    <col min="12549" max="12549" width="4.5546875" style="2" customWidth="1"/>
    <col min="12550" max="12550" width="5.44140625" style="2" customWidth="1"/>
    <col min="12551" max="12551" width="4.33203125" style="2" customWidth="1"/>
    <col min="12552" max="12552" width="5" style="2" customWidth="1"/>
    <col min="12553" max="12553" width="4.6640625" style="2" customWidth="1"/>
    <col min="12554" max="12554" width="5.33203125" style="2" customWidth="1"/>
    <col min="12555" max="12555" width="4.5546875" style="2" customWidth="1"/>
    <col min="12556" max="12556" width="5.5546875" style="2" customWidth="1"/>
    <col min="12557" max="12557" width="4.5546875" style="2" customWidth="1"/>
    <col min="12558" max="12558" width="5.44140625" style="2" customWidth="1"/>
    <col min="12559" max="12559" width="8.6640625" style="2" customWidth="1"/>
    <col min="12560" max="12560" width="5" style="2" customWidth="1"/>
    <col min="12561" max="12561" width="9.33203125" style="2" customWidth="1"/>
    <col min="12562" max="12562" width="4.88671875" style="2" customWidth="1"/>
    <col min="12563" max="12563" width="9.6640625" style="2" customWidth="1"/>
    <col min="12564" max="12564" width="4.5546875" style="2" customWidth="1"/>
    <col min="12565" max="12565" width="9.109375" style="2"/>
    <col min="12566" max="12566" width="5" style="2" customWidth="1"/>
    <col min="12567" max="12567" width="7" style="2" customWidth="1"/>
    <col min="12568" max="12568" width="4.6640625" style="2" customWidth="1"/>
    <col min="12569" max="12569" width="4.88671875" style="2" customWidth="1"/>
    <col min="12570" max="12570" width="5.109375" style="2" customWidth="1"/>
    <col min="12571" max="12571" width="5" style="2" customWidth="1"/>
    <col min="12572" max="12572" width="5.109375" style="2" customWidth="1"/>
    <col min="12573" max="12573" width="9.109375" style="2"/>
    <col min="12574" max="12574" width="4.44140625" style="2" customWidth="1"/>
    <col min="12575" max="12575" width="11.6640625" style="2" customWidth="1"/>
    <col min="12576" max="12800" width="9.109375" style="2"/>
    <col min="12801" max="12801" width="5.88671875" style="2" customWidth="1"/>
    <col min="12802" max="12802" width="31.6640625" style="2" customWidth="1"/>
    <col min="12803" max="12803" width="10.109375" style="2" customWidth="1"/>
    <col min="12804" max="12804" width="5.6640625" style="2" customWidth="1"/>
    <col min="12805" max="12805" width="4.5546875" style="2" customWidth="1"/>
    <col min="12806" max="12806" width="5.44140625" style="2" customWidth="1"/>
    <col min="12807" max="12807" width="4.33203125" style="2" customWidth="1"/>
    <col min="12808" max="12808" width="5" style="2" customWidth="1"/>
    <col min="12809" max="12809" width="4.6640625" style="2" customWidth="1"/>
    <col min="12810" max="12810" width="5.33203125" style="2" customWidth="1"/>
    <col min="12811" max="12811" width="4.5546875" style="2" customWidth="1"/>
    <col min="12812" max="12812" width="5.5546875" style="2" customWidth="1"/>
    <col min="12813" max="12813" width="4.5546875" style="2" customWidth="1"/>
    <col min="12814" max="12814" width="5.44140625" style="2" customWidth="1"/>
    <col min="12815" max="12815" width="8.6640625" style="2" customWidth="1"/>
    <col min="12816" max="12816" width="5" style="2" customWidth="1"/>
    <col min="12817" max="12817" width="9.33203125" style="2" customWidth="1"/>
    <col min="12818" max="12818" width="4.88671875" style="2" customWidth="1"/>
    <col min="12819" max="12819" width="9.6640625" style="2" customWidth="1"/>
    <col min="12820" max="12820" width="4.5546875" style="2" customWidth="1"/>
    <col min="12821" max="12821" width="9.109375" style="2"/>
    <col min="12822" max="12822" width="5" style="2" customWidth="1"/>
    <col min="12823" max="12823" width="7" style="2" customWidth="1"/>
    <col min="12824" max="12824" width="4.6640625" style="2" customWidth="1"/>
    <col min="12825" max="12825" width="4.88671875" style="2" customWidth="1"/>
    <col min="12826" max="12826" width="5.109375" style="2" customWidth="1"/>
    <col min="12827" max="12827" width="5" style="2" customWidth="1"/>
    <col min="12828" max="12828" width="5.109375" style="2" customWidth="1"/>
    <col min="12829" max="12829" width="9.109375" style="2"/>
    <col min="12830" max="12830" width="4.44140625" style="2" customWidth="1"/>
    <col min="12831" max="12831" width="11.6640625" style="2" customWidth="1"/>
    <col min="12832" max="13056" width="9.109375" style="2"/>
    <col min="13057" max="13057" width="5.88671875" style="2" customWidth="1"/>
    <col min="13058" max="13058" width="31.6640625" style="2" customWidth="1"/>
    <col min="13059" max="13059" width="10.109375" style="2" customWidth="1"/>
    <col min="13060" max="13060" width="5.6640625" style="2" customWidth="1"/>
    <col min="13061" max="13061" width="4.5546875" style="2" customWidth="1"/>
    <col min="13062" max="13062" width="5.44140625" style="2" customWidth="1"/>
    <col min="13063" max="13063" width="4.33203125" style="2" customWidth="1"/>
    <col min="13064" max="13064" width="5" style="2" customWidth="1"/>
    <col min="13065" max="13065" width="4.6640625" style="2" customWidth="1"/>
    <col min="13066" max="13066" width="5.33203125" style="2" customWidth="1"/>
    <col min="13067" max="13067" width="4.5546875" style="2" customWidth="1"/>
    <col min="13068" max="13068" width="5.5546875" style="2" customWidth="1"/>
    <col min="13069" max="13069" width="4.5546875" style="2" customWidth="1"/>
    <col min="13070" max="13070" width="5.44140625" style="2" customWidth="1"/>
    <col min="13071" max="13071" width="8.6640625" style="2" customWidth="1"/>
    <col min="13072" max="13072" width="5" style="2" customWidth="1"/>
    <col min="13073" max="13073" width="9.33203125" style="2" customWidth="1"/>
    <col min="13074" max="13074" width="4.88671875" style="2" customWidth="1"/>
    <col min="13075" max="13075" width="9.6640625" style="2" customWidth="1"/>
    <col min="13076" max="13076" width="4.5546875" style="2" customWidth="1"/>
    <col min="13077" max="13077" width="9.109375" style="2"/>
    <col min="13078" max="13078" width="5" style="2" customWidth="1"/>
    <col min="13079" max="13079" width="7" style="2" customWidth="1"/>
    <col min="13080" max="13080" width="4.6640625" style="2" customWidth="1"/>
    <col min="13081" max="13081" width="4.88671875" style="2" customWidth="1"/>
    <col min="13082" max="13082" width="5.109375" style="2" customWidth="1"/>
    <col min="13083" max="13083" width="5" style="2" customWidth="1"/>
    <col min="13084" max="13084" width="5.109375" style="2" customWidth="1"/>
    <col min="13085" max="13085" width="9.109375" style="2"/>
    <col min="13086" max="13086" width="4.44140625" style="2" customWidth="1"/>
    <col min="13087" max="13087" width="11.6640625" style="2" customWidth="1"/>
    <col min="13088" max="13312" width="9.109375" style="2"/>
    <col min="13313" max="13313" width="5.88671875" style="2" customWidth="1"/>
    <col min="13314" max="13314" width="31.6640625" style="2" customWidth="1"/>
    <col min="13315" max="13315" width="10.109375" style="2" customWidth="1"/>
    <col min="13316" max="13316" width="5.6640625" style="2" customWidth="1"/>
    <col min="13317" max="13317" width="4.5546875" style="2" customWidth="1"/>
    <col min="13318" max="13318" width="5.44140625" style="2" customWidth="1"/>
    <col min="13319" max="13319" width="4.33203125" style="2" customWidth="1"/>
    <col min="13320" max="13320" width="5" style="2" customWidth="1"/>
    <col min="13321" max="13321" width="4.6640625" style="2" customWidth="1"/>
    <col min="13322" max="13322" width="5.33203125" style="2" customWidth="1"/>
    <col min="13323" max="13323" width="4.5546875" style="2" customWidth="1"/>
    <col min="13324" max="13324" width="5.5546875" style="2" customWidth="1"/>
    <col min="13325" max="13325" width="4.5546875" style="2" customWidth="1"/>
    <col min="13326" max="13326" width="5.44140625" style="2" customWidth="1"/>
    <col min="13327" max="13327" width="8.6640625" style="2" customWidth="1"/>
    <col min="13328" max="13328" width="5" style="2" customWidth="1"/>
    <col min="13329" max="13329" width="9.33203125" style="2" customWidth="1"/>
    <col min="13330" max="13330" width="4.88671875" style="2" customWidth="1"/>
    <col min="13331" max="13331" width="9.6640625" style="2" customWidth="1"/>
    <col min="13332" max="13332" width="4.5546875" style="2" customWidth="1"/>
    <col min="13333" max="13333" width="9.109375" style="2"/>
    <col min="13334" max="13334" width="5" style="2" customWidth="1"/>
    <col min="13335" max="13335" width="7" style="2" customWidth="1"/>
    <col min="13336" max="13336" width="4.6640625" style="2" customWidth="1"/>
    <col min="13337" max="13337" width="4.88671875" style="2" customWidth="1"/>
    <col min="13338" max="13338" width="5.109375" style="2" customWidth="1"/>
    <col min="13339" max="13339" width="5" style="2" customWidth="1"/>
    <col min="13340" max="13340" width="5.109375" style="2" customWidth="1"/>
    <col min="13341" max="13341" width="9.109375" style="2"/>
    <col min="13342" max="13342" width="4.44140625" style="2" customWidth="1"/>
    <col min="13343" max="13343" width="11.6640625" style="2" customWidth="1"/>
    <col min="13344" max="13568" width="9.109375" style="2"/>
    <col min="13569" max="13569" width="5.88671875" style="2" customWidth="1"/>
    <col min="13570" max="13570" width="31.6640625" style="2" customWidth="1"/>
    <col min="13571" max="13571" width="10.109375" style="2" customWidth="1"/>
    <col min="13572" max="13572" width="5.6640625" style="2" customWidth="1"/>
    <col min="13573" max="13573" width="4.5546875" style="2" customWidth="1"/>
    <col min="13574" max="13574" width="5.44140625" style="2" customWidth="1"/>
    <col min="13575" max="13575" width="4.33203125" style="2" customWidth="1"/>
    <col min="13576" max="13576" width="5" style="2" customWidth="1"/>
    <col min="13577" max="13577" width="4.6640625" style="2" customWidth="1"/>
    <col min="13578" max="13578" width="5.33203125" style="2" customWidth="1"/>
    <col min="13579" max="13579" width="4.5546875" style="2" customWidth="1"/>
    <col min="13580" max="13580" width="5.5546875" style="2" customWidth="1"/>
    <col min="13581" max="13581" width="4.5546875" style="2" customWidth="1"/>
    <col min="13582" max="13582" width="5.44140625" style="2" customWidth="1"/>
    <col min="13583" max="13583" width="8.6640625" style="2" customWidth="1"/>
    <col min="13584" max="13584" width="5" style="2" customWidth="1"/>
    <col min="13585" max="13585" width="9.33203125" style="2" customWidth="1"/>
    <col min="13586" max="13586" width="4.88671875" style="2" customWidth="1"/>
    <col min="13587" max="13587" width="9.6640625" style="2" customWidth="1"/>
    <col min="13588" max="13588" width="4.5546875" style="2" customWidth="1"/>
    <col min="13589" max="13589" width="9.109375" style="2"/>
    <col min="13590" max="13590" width="5" style="2" customWidth="1"/>
    <col min="13591" max="13591" width="7" style="2" customWidth="1"/>
    <col min="13592" max="13592" width="4.6640625" style="2" customWidth="1"/>
    <col min="13593" max="13593" width="4.88671875" style="2" customWidth="1"/>
    <col min="13594" max="13594" width="5.109375" style="2" customWidth="1"/>
    <col min="13595" max="13595" width="5" style="2" customWidth="1"/>
    <col min="13596" max="13596" width="5.109375" style="2" customWidth="1"/>
    <col min="13597" max="13597" width="9.109375" style="2"/>
    <col min="13598" max="13598" width="4.44140625" style="2" customWidth="1"/>
    <col min="13599" max="13599" width="11.6640625" style="2" customWidth="1"/>
    <col min="13600" max="13824" width="9.109375" style="2"/>
    <col min="13825" max="13825" width="5.88671875" style="2" customWidth="1"/>
    <col min="13826" max="13826" width="31.6640625" style="2" customWidth="1"/>
    <col min="13827" max="13827" width="10.109375" style="2" customWidth="1"/>
    <col min="13828" max="13828" width="5.6640625" style="2" customWidth="1"/>
    <col min="13829" max="13829" width="4.5546875" style="2" customWidth="1"/>
    <col min="13830" max="13830" width="5.44140625" style="2" customWidth="1"/>
    <col min="13831" max="13831" width="4.33203125" style="2" customWidth="1"/>
    <col min="13832" max="13832" width="5" style="2" customWidth="1"/>
    <col min="13833" max="13833" width="4.6640625" style="2" customWidth="1"/>
    <col min="13834" max="13834" width="5.33203125" style="2" customWidth="1"/>
    <col min="13835" max="13835" width="4.5546875" style="2" customWidth="1"/>
    <col min="13836" max="13836" width="5.5546875" style="2" customWidth="1"/>
    <col min="13837" max="13837" width="4.5546875" style="2" customWidth="1"/>
    <col min="13838" max="13838" width="5.44140625" style="2" customWidth="1"/>
    <col min="13839" max="13839" width="8.6640625" style="2" customWidth="1"/>
    <col min="13840" max="13840" width="5" style="2" customWidth="1"/>
    <col min="13841" max="13841" width="9.33203125" style="2" customWidth="1"/>
    <col min="13842" max="13842" width="4.88671875" style="2" customWidth="1"/>
    <col min="13843" max="13843" width="9.6640625" style="2" customWidth="1"/>
    <col min="13844" max="13844" width="4.5546875" style="2" customWidth="1"/>
    <col min="13845" max="13845" width="9.109375" style="2"/>
    <col min="13846" max="13846" width="5" style="2" customWidth="1"/>
    <col min="13847" max="13847" width="7" style="2" customWidth="1"/>
    <col min="13848" max="13848" width="4.6640625" style="2" customWidth="1"/>
    <col min="13849" max="13849" width="4.88671875" style="2" customWidth="1"/>
    <col min="13850" max="13850" width="5.109375" style="2" customWidth="1"/>
    <col min="13851" max="13851" width="5" style="2" customWidth="1"/>
    <col min="13852" max="13852" width="5.109375" style="2" customWidth="1"/>
    <col min="13853" max="13853" width="9.109375" style="2"/>
    <col min="13854" max="13854" width="4.44140625" style="2" customWidth="1"/>
    <col min="13855" max="13855" width="11.6640625" style="2" customWidth="1"/>
    <col min="13856" max="14080" width="9.109375" style="2"/>
    <col min="14081" max="14081" width="5.88671875" style="2" customWidth="1"/>
    <col min="14082" max="14082" width="31.6640625" style="2" customWidth="1"/>
    <col min="14083" max="14083" width="10.109375" style="2" customWidth="1"/>
    <col min="14084" max="14084" width="5.6640625" style="2" customWidth="1"/>
    <col min="14085" max="14085" width="4.5546875" style="2" customWidth="1"/>
    <col min="14086" max="14086" width="5.44140625" style="2" customWidth="1"/>
    <col min="14087" max="14087" width="4.33203125" style="2" customWidth="1"/>
    <col min="14088" max="14088" width="5" style="2" customWidth="1"/>
    <col min="14089" max="14089" width="4.6640625" style="2" customWidth="1"/>
    <col min="14090" max="14090" width="5.33203125" style="2" customWidth="1"/>
    <col min="14091" max="14091" width="4.5546875" style="2" customWidth="1"/>
    <col min="14092" max="14092" width="5.5546875" style="2" customWidth="1"/>
    <col min="14093" max="14093" width="4.5546875" style="2" customWidth="1"/>
    <col min="14094" max="14094" width="5.44140625" style="2" customWidth="1"/>
    <col min="14095" max="14095" width="8.6640625" style="2" customWidth="1"/>
    <col min="14096" max="14096" width="5" style="2" customWidth="1"/>
    <col min="14097" max="14097" width="9.33203125" style="2" customWidth="1"/>
    <col min="14098" max="14098" width="4.88671875" style="2" customWidth="1"/>
    <col min="14099" max="14099" width="9.6640625" style="2" customWidth="1"/>
    <col min="14100" max="14100" width="4.5546875" style="2" customWidth="1"/>
    <col min="14101" max="14101" width="9.109375" style="2"/>
    <col min="14102" max="14102" width="5" style="2" customWidth="1"/>
    <col min="14103" max="14103" width="7" style="2" customWidth="1"/>
    <col min="14104" max="14104" width="4.6640625" style="2" customWidth="1"/>
    <col min="14105" max="14105" width="4.88671875" style="2" customWidth="1"/>
    <col min="14106" max="14106" width="5.109375" style="2" customWidth="1"/>
    <col min="14107" max="14107" width="5" style="2" customWidth="1"/>
    <col min="14108" max="14108" width="5.109375" style="2" customWidth="1"/>
    <col min="14109" max="14109" width="9.109375" style="2"/>
    <col min="14110" max="14110" width="4.44140625" style="2" customWidth="1"/>
    <col min="14111" max="14111" width="11.6640625" style="2" customWidth="1"/>
    <col min="14112" max="14336" width="9.109375" style="2"/>
    <col min="14337" max="14337" width="5.88671875" style="2" customWidth="1"/>
    <col min="14338" max="14338" width="31.6640625" style="2" customWidth="1"/>
    <col min="14339" max="14339" width="10.109375" style="2" customWidth="1"/>
    <col min="14340" max="14340" width="5.6640625" style="2" customWidth="1"/>
    <col min="14341" max="14341" width="4.5546875" style="2" customWidth="1"/>
    <col min="14342" max="14342" width="5.44140625" style="2" customWidth="1"/>
    <col min="14343" max="14343" width="4.33203125" style="2" customWidth="1"/>
    <col min="14344" max="14344" width="5" style="2" customWidth="1"/>
    <col min="14345" max="14345" width="4.6640625" style="2" customWidth="1"/>
    <col min="14346" max="14346" width="5.33203125" style="2" customWidth="1"/>
    <col min="14347" max="14347" width="4.5546875" style="2" customWidth="1"/>
    <col min="14348" max="14348" width="5.5546875" style="2" customWidth="1"/>
    <col min="14349" max="14349" width="4.5546875" style="2" customWidth="1"/>
    <col min="14350" max="14350" width="5.44140625" style="2" customWidth="1"/>
    <col min="14351" max="14351" width="8.6640625" style="2" customWidth="1"/>
    <col min="14352" max="14352" width="5" style="2" customWidth="1"/>
    <col min="14353" max="14353" width="9.33203125" style="2" customWidth="1"/>
    <col min="14354" max="14354" width="4.88671875" style="2" customWidth="1"/>
    <col min="14355" max="14355" width="9.6640625" style="2" customWidth="1"/>
    <col min="14356" max="14356" width="4.5546875" style="2" customWidth="1"/>
    <col min="14357" max="14357" width="9.109375" style="2"/>
    <col min="14358" max="14358" width="5" style="2" customWidth="1"/>
    <col min="14359" max="14359" width="7" style="2" customWidth="1"/>
    <col min="14360" max="14360" width="4.6640625" style="2" customWidth="1"/>
    <col min="14361" max="14361" width="4.88671875" style="2" customWidth="1"/>
    <col min="14362" max="14362" width="5.109375" style="2" customWidth="1"/>
    <col min="14363" max="14363" width="5" style="2" customWidth="1"/>
    <col min="14364" max="14364" width="5.109375" style="2" customWidth="1"/>
    <col min="14365" max="14365" width="9.109375" style="2"/>
    <col min="14366" max="14366" width="4.44140625" style="2" customWidth="1"/>
    <col min="14367" max="14367" width="11.6640625" style="2" customWidth="1"/>
    <col min="14368" max="14592" width="9.109375" style="2"/>
    <col min="14593" max="14593" width="5.88671875" style="2" customWidth="1"/>
    <col min="14594" max="14594" width="31.6640625" style="2" customWidth="1"/>
    <col min="14595" max="14595" width="10.109375" style="2" customWidth="1"/>
    <col min="14596" max="14596" width="5.6640625" style="2" customWidth="1"/>
    <col min="14597" max="14597" width="4.5546875" style="2" customWidth="1"/>
    <col min="14598" max="14598" width="5.44140625" style="2" customWidth="1"/>
    <col min="14599" max="14599" width="4.33203125" style="2" customWidth="1"/>
    <col min="14600" max="14600" width="5" style="2" customWidth="1"/>
    <col min="14601" max="14601" width="4.6640625" style="2" customWidth="1"/>
    <col min="14602" max="14602" width="5.33203125" style="2" customWidth="1"/>
    <col min="14603" max="14603" width="4.5546875" style="2" customWidth="1"/>
    <col min="14604" max="14604" width="5.5546875" style="2" customWidth="1"/>
    <col min="14605" max="14605" width="4.5546875" style="2" customWidth="1"/>
    <col min="14606" max="14606" width="5.44140625" style="2" customWidth="1"/>
    <col min="14607" max="14607" width="8.6640625" style="2" customWidth="1"/>
    <col min="14608" max="14608" width="5" style="2" customWidth="1"/>
    <col min="14609" max="14609" width="9.33203125" style="2" customWidth="1"/>
    <col min="14610" max="14610" width="4.88671875" style="2" customWidth="1"/>
    <col min="14611" max="14611" width="9.6640625" style="2" customWidth="1"/>
    <col min="14612" max="14612" width="4.5546875" style="2" customWidth="1"/>
    <col min="14613" max="14613" width="9.109375" style="2"/>
    <col min="14614" max="14614" width="5" style="2" customWidth="1"/>
    <col min="14615" max="14615" width="7" style="2" customWidth="1"/>
    <col min="14616" max="14616" width="4.6640625" style="2" customWidth="1"/>
    <col min="14617" max="14617" width="4.88671875" style="2" customWidth="1"/>
    <col min="14618" max="14618" width="5.109375" style="2" customWidth="1"/>
    <col min="14619" max="14619" width="5" style="2" customWidth="1"/>
    <col min="14620" max="14620" width="5.109375" style="2" customWidth="1"/>
    <col min="14621" max="14621" width="9.109375" style="2"/>
    <col min="14622" max="14622" width="4.44140625" style="2" customWidth="1"/>
    <col min="14623" max="14623" width="11.6640625" style="2" customWidth="1"/>
    <col min="14624" max="14848" width="9.109375" style="2"/>
    <col min="14849" max="14849" width="5.88671875" style="2" customWidth="1"/>
    <col min="14850" max="14850" width="31.6640625" style="2" customWidth="1"/>
    <col min="14851" max="14851" width="10.109375" style="2" customWidth="1"/>
    <col min="14852" max="14852" width="5.6640625" style="2" customWidth="1"/>
    <col min="14853" max="14853" width="4.5546875" style="2" customWidth="1"/>
    <col min="14854" max="14854" width="5.44140625" style="2" customWidth="1"/>
    <col min="14855" max="14855" width="4.33203125" style="2" customWidth="1"/>
    <col min="14856" max="14856" width="5" style="2" customWidth="1"/>
    <col min="14857" max="14857" width="4.6640625" style="2" customWidth="1"/>
    <col min="14858" max="14858" width="5.33203125" style="2" customWidth="1"/>
    <col min="14859" max="14859" width="4.5546875" style="2" customWidth="1"/>
    <col min="14860" max="14860" width="5.5546875" style="2" customWidth="1"/>
    <col min="14861" max="14861" width="4.5546875" style="2" customWidth="1"/>
    <col min="14862" max="14862" width="5.44140625" style="2" customWidth="1"/>
    <col min="14863" max="14863" width="8.6640625" style="2" customWidth="1"/>
    <col min="14864" max="14864" width="5" style="2" customWidth="1"/>
    <col min="14865" max="14865" width="9.33203125" style="2" customWidth="1"/>
    <col min="14866" max="14866" width="4.88671875" style="2" customWidth="1"/>
    <col min="14867" max="14867" width="9.6640625" style="2" customWidth="1"/>
    <col min="14868" max="14868" width="4.5546875" style="2" customWidth="1"/>
    <col min="14869" max="14869" width="9.109375" style="2"/>
    <col min="14870" max="14870" width="5" style="2" customWidth="1"/>
    <col min="14871" max="14871" width="7" style="2" customWidth="1"/>
    <col min="14872" max="14872" width="4.6640625" style="2" customWidth="1"/>
    <col min="14873" max="14873" width="4.88671875" style="2" customWidth="1"/>
    <col min="14874" max="14874" width="5.109375" style="2" customWidth="1"/>
    <col min="14875" max="14875" width="5" style="2" customWidth="1"/>
    <col min="14876" max="14876" width="5.109375" style="2" customWidth="1"/>
    <col min="14877" max="14877" width="9.109375" style="2"/>
    <col min="14878" max="14878" width="4.44140625" style="2" customWidth="1"/>
    <col min="14879" max="14879" width="11.6640625" style="2" customWidth="1"/>
    <col min="14880" max="15104" width="9.109375" style="2"/>
    <col min="15105" max="15105" width="5.88671875" style="2" customWidth="1"/>
    <col min="15106" max="15106" width="31.6640625" style="2" customWidth="1"/>
    <col min="15107" max="15107" width="10.109375" style="2" customWidth="1"/>
    <col min="15108" max="15108" width="5.6640625" style="2" customWidth="1"/>
    <col min="15109" max="15109" width="4.5546875" style="2" customWidth="1"/>
    <col min="15110" max="15110" width="5.44140625" style="2" customWidth="1"/>
    <col min="15111" max="15111" width="4.33203125" style="2" customWidth="1"/>
    <col min="15112" max="15112" width="5" style="2" customWidth="1"/>
    <col min="15113" max="15113" width="4.6640625" style="2" customWidth="1"/>
    <col min="15114" max="15114" width="5.33203125" style="2" customWidth="1"/>
    <col min="15115" max="15115" width="4.5546875" style="2" customWidth="1"/>
    <col min="15116" max="15116" width="5.5546875" style="2" customWidth="1"/>
    <col min="15117" max="15117" width="4.5546875" style="2" customWidth="1"/>
    <col min="15118" max="15118" width="5.44140625" style="2" customWidth="1"/>
    <col min="15119" max="15119" width="8.6640625" style="2" customWidth="1"/>
    <col min="15120" max="15120" width="5" style="2" customWidth="1"/>
    <col min="15121" max="15121" width="9.33203125" style="2" customWidth="1"/>
    <col min="15122" max="15122" width="4.88671875" style="2" customWidth="1"/>
    <col min="15123" max="15123" width="9.6640625" style="2" customWidth="1"/>
    <col min="15124" max="15124" width="4.5546875" style="2" customWidth="1"/>
    <col min="15125" max="15125" width="9.109375" style="2"/>
    <col min="15126" max="15126" width="5" style="2" customWidth="1"/>
    <col min="15127" max="15127" width="7" style="2" customWidth="1"/>
    <col min="15128" max="15128" width="4.6640625" style="2" customWidth="1"/>
    <col min="15129" max="15129" width="4.88671875" style="2" customWidth="1"/>
    <col min="15130" max="15130" width="5.109375" style="2" customWidth="1"/>
    <col min="15131" max="15131" width="5" style="2" customWidth="1"/>
    <col min="15132" max="15132" width="5.109375" style="2" customWidth="1"/>
    <col min="15133" max="15133" width="9.109375" style="2"/>
    <col min="15134" max="15134" width="4.44140625" style="2" customWidth="1"/>
    <col min="15135" max="15135" width="11.6640625" style="2" customWidth="1"/>
    <col min="15136" max="15360" width="9.109375" style="2"/>
    <col min="15361" max="15361" width="5.88671875" style="2" customWidth="1"/>
    <col min="15362" max="15362" width="31.6640625" style="2" customWidth="1"/>
    <col min="15363" max="15363" width="10.109375" style="2" customWidth="1"/>
    <col min="15364" max="15364" width="5.6640625" style="2" customWidth="1"/>
    <col min="15365" max="15365" width="4.5546875" style="2" customWidth="1"/>
    <col min="15366" max="15366" width="5.44140625" style="2" customWidth="1"/>
    <col min="15367" max="15367" width="4.33203125" style="2" customWidth="1"/>
    <col min="15368" max="15368" width="5" style="2" customWidth="1"/>
    <col min="15369" max="15369" width="4.6640625" style="2" customWidth="1"/>
    <col min="15370" max="15370" width="5.33203125" style="2" customWidth="1"/>
    <col min="15371" max="15371" width="4.5546875" style="2" customWidth="1"/>
    <col min="15372" max="15372" width="5.5546875" style="2" customWidth="1"/>
    <col min="15373" max="15373" width="4.5546875" style="2" customWidth="1"/>
    <col min="15374" max="15374" width="5.44140625" style="2" customWidth="1"/>
    <col min="15375" max="15375" width="8.6640625" style="2" customWidth="1"/>
    <col min="15376" max="15376" width="5" style="2" customWidth="1"/>
    <col min="15377" max="15377" width="9.33203125" style="2" customWidth="1"/>
    <col min="15378" max="15378" width="4.88671875" style="2" customWidth="1"/>
    <col min="15379" max="15379" width="9.6640625" style="2" customWidth="1"/>
    <col min="15380" max="15380" width="4.5546875" style="2" customWidth="1"/>
    <col min="15381" max="15381" width="9.109375" style="2"/>
    <col min="15382" max="15382" width="5" style="2" customWidth="1"/>
    <col min="15383" max="15383" width="7" style="2" customWidth="1"/>
    <col min="15384" max="15384" width="4.6640625" style="2" customWidth="1"/>
    <col min="15385" max="15385" width="4.88671875" style="2" customWidth="1"/>
    <col min="15386" max="15386" width="5.109375" style="2" customWidth="1"/>
    <col min="15387" max="15387" width="5" style="2" customWidth="1"/>
    <col min="15388" max="15388" width="5.109375" style="2" customWidth="1"/>
    <col min="15389" max="15389" width="9.109375" style="2"/>
    <col min="15390" max="15390" width="4.44140625" style="2" customWidth="1"/>
    <col min="15391" max="15391" width="11.6640625" style="2" customWidth="1"/>
    <col min="15392" max="15616" width="9.109375" style="2"/>
    <col min="15617" max="15617" width="5.88671875" style="2" customWidth="1"/>
    <col min="15618" max="15618" width="31.6640625" style="2" customWidth="1"/>
    <col min="15619" max="15619" width="10.109375" style="2" customWidth="1"/>
    <col min="15620" max="15620" width="5.6640625" style="2" customWidth="1"/>
    <col min="15621" max="15621" width="4.5546875" style="2" customWidth="1"/>
    <col min="15622" max="15622" width="5.44140625" style="2" customWidth="1"/>
    <col min="15623" max="15623" width="4.33203125" style="2" customWidth="1"/>
    <col min="15624" max="15624" width="5" style="2" customWidth="1"/>
    <col min="15625" max="15625" width="4.6640625" style="2" customWidth="1"/>
    <col min="15626" max="15626" width="5.33203125" style="2" customWidth="1"/>
    <col min="15627" max="15627" width="4.5546875" style="2" customWidth="1"/>
    <col min="15628" max="15628" width="5.5546875" style="2" customWidth="1"/>
    <col min="15629" max="15629" width="4.5546875" style="2" customWidth="1"/>
    <col min="15630" max="15630" width="5.44140625" style="2" customWidth="1"/>
    <col min="15631" max="15631" width="8.6640625" style="2" customWidth="1"/>
    <col min="15632" max="15632" width="5" style="2" customWidth="1"/>
    <col min="15633" max="15633" width="9.33203125" style="2" customWidth="1"/>
    <col min="15634" max="15634" width="4.88671875" style="2" customWidth="1"/>
    <col min="15635" max="15635" width="9.6640625" style="2" customWidth="1"/>
    <col min="15636" max="15636" width="4.5546875" style="2" customWidth="1"/>
    <col min="15637" max="15637" width="9.109375" style="2"/>
    <col min="15638" max="15638" width="5" style="2" customWidth="1"/>
    <col min="15639" max="15639" width="7" style="2" customWidth="1"/>
    <col min="15640" max="15640" width="4.6640625" style="2" customWidth="1"/>
    <col min="15641" max="15641" width="4.88671875" style="2" customWidth="1"/>
    <col min="15642" max="15642" width="5.109375" style="2" customWidth="1"/>
    <col min="15643" max="15643" width="5" style="2" customWidth="1"/>
    <col min="15644" max="15644" width="5.109375" style="2" customWidth="1"/>
    <col min="15645" max="15645" width="9.109375" style="2"/>
    <col min="15646" max="15646" width="4.44140625" style="2" customWidth="1"/>
    <col min="15647" max="15647" width="11.6640625" style="2" customWidth="1"/>
    <col min="15648" max="15872" width="9.109375" style="2"/>
    <col min="15873" max="15873" width="5.88671875" style="2" customWidth="1"/>
    <col min="15874" max="15874" width="31.6640625" style="2" customWidth="1"/>
    <col min="15875" max="15875" width="10.109375" style="2" customWidth="1"/>
    <col min="15876" max="15876" width="5.6640625" style="2" customWidth="1"/>
    <col min="15877" max="15877" width="4.5546875" style="2" customWidth="1"/>
    <col min="15878" max="15878" width="5.44140625" style="2" customWidth="1"/>
    <col min="15879" max="15879" width="4.33203125" style="2" customWidth="1"/>
    <col min="15880" max="15880" width="5" style="2" customWidth="1"/>
    <col min="15881" max="15881" width="4.6640625" style="2" customWidth="1"/>
    <col min="15882" max="15882" width="5.33203125" style="2" customWidth="1"/>
    <col min="15883" max="15883" width="4.5546875" style="2" customWidth="1"/>
    <col min="15884" max="15884" width="5.5546875" style="2" customWidth="1"/>
    <col min="15885" max="15885" width="4.5546875" style="2" customWidth="1"/>
    <col min="15886" max="15886" width="5.44140625" style="2" customWidth="1"/>
    <col min="15887" max="15887" width="8.6640625" style="2" customWidth="1"/>
    <col min="15888" max="15888" width="5" style="2" customWidth="1"/>
    <col min="15889" max="15889" width="9.33203125" style="2" customWidth="1"/>
    <col min="15890" max="15890" width="4.88671875" style="2" customWidth="1"/>
    <col min="15891" max="15891" width="9.6640625" style="2" customWidth="1"/>
    <col min="15892" max="15892" width="4.5546875" style="2" customWidth="1"/>
    <col min="15893" max="15893" width="9.109375" style="2"/>
    <col min="15894" max="15894" width="5" style="2" customWidth="1"/>
    <col min="15895" max="15895" width="7" style="2" customWidth="1"/>
    <col min="15896" max="15896" width="4.6640625" style="2" customWidth="1"/>
    <col min="15897" max="15897" width="4.88671875" style="2" customWidth="1"/>
    <col min="15898" max="15898" width="5.109375" style="2" customWidth="1"/>
    <col min="15899" max="15899" width="5" style="2" customWidth="1"/>
    <col min="15900" max="15900" width="5.109375" style="2" customWidth="1"/>
    <col min="15901" max="15901" width="9.109375" style="2"/>
    <col min="15902" max="15902" width="4.44140625" style="2" customWidth="1"/>
    <col min="15903" max="15903" width="11.6640625" style="2" customWidth="1"/>
    <col min="15904" max="16128" width="9.109375" style="2"/>
    <col min="16129" max="16129" width="5.88671875" style="2" customWidth="1"/>
    <col min="16130" max="16130" width="31.6640625" style="2" customWidth="1"/>
    <col min="16131" max="16131" width="10.109375" style="2" customWidth="1"/>
    <col min="16132" max="16132" width="5.6640625" style="2" customWidth="1"/>
    <col min="16133" max="16133" width="4.5546875" style="2" customWidth="1"/>
    <col min="16134" max="16134" width="5.44140625" style="2" customWidth="1"/>
    <col min="16135" max="16135" width="4.33203125" style="2" customWidth="1"/>
    <col min="16136" max="16136" width="5" style="2" customWidth="1"/>
    <col min="16137" max="16137" width="4.6640625" style="2" customWidth="1"/>
    <col min="16138" max="16138" width="5.33203125" style="2" customWidth="1"/>
    <col min="16139" max="16139" width="4.5546875" style="2" customWidth="1"/>
    <col min="16140" max="16140" width="5.5546875" style="2" customWidth="1"/>
    <col min="16141" max="16141" width="4.5546875" style="2" customWidth="1"/>
    <col min="16142" max="16142" width="5.44140625" style="2" customWidth="1"/>
    <col min="16143" max="16143" width="8.6640625" style="2" customWidth="1"/>
    <col min="16144" max="16144" width="5" style="2" customWidth="1"/>
    <col min="16145" max="16145" width="9.33203125" style="2" customWidth="1"/>
    <col min="16146" max="16146" width="4.88671875" style="2" customWidth="1"/>
    <col min="16147" max="16147" width="9.6640625" style="2" customWidth="1"/>
    <col min="16148" max="16148" width="4.5546875" style="2" customWidth="1"/>
    <col min="16149" max="16149" width="9.109375" style="2"/>
    <col min="16150" max="16150" width="5" style="2" customWidth="1"/>
    <col min="16151" max="16151" width="7" style="2" customWidth="1"/>
    <col min="16152" max="16152" width="4.6640625" style="2" customWidth="1"/>
    <col min="16153" max="16153" width="4.88671875" style="2" customWidth="1"/>
    <col min="16154" max="16154" width="5.109375" style="2" customWidth="1"/>
    <col min="16155" max="16155" width="5" style="2" customWidth="1"/>
    <col min="16156" max="16156" width="5.109375" style="2" customWidth="1"/>
    <col min="16157" max="16157" width="9.109375" style="2"/>
    <col min="16158" max="16158" width="4.44140625" style="2" customWidth="1"/>
    <col min="16159" max="16159" width="11.6640625" style="2" customWidth="1"/>
    <col min="16160" max="16384" width="9.109375" style="2"/>
  </cols>
  <sheetData>
    <row r="1" spans="1:31" ht="16.5" customHeight="1" x14ac:dyDescent="0.3">
      <c r="A1" s="304" t="s">
        <v>443</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row>
    <row r="2" spans="1:31" ht="15.6" x14ac:dyDescent="0.3">
      <c r="A2" s="304" t="s">
        <v>241</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row>
    <row r="3" spans="1:31" ht="15.6" x14ac:dyDescent="0.3">
      <c r="A3" s="456" t="s">
        <v>444</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row>
    <row r="4" spans="1:31" ht="16.5" customHeight="1" x14ac:dyDescent="0.3">
      <c r="A4" s="59"/>
      <c r="B4" s="59"/>
    </row>
    <row r="5" spans="1:31" ht="31.5" customHeight="1" x14ac:dyDescent="0.3">
      <c r="A5" s="326" t="s">
        <v>140</v>
      </c>
      <c r="B5" s="326"/>
      <c r="C5" s="327" t="s">
        <v>5</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row>
    <row r="6" spans="1:31" ht="15.6" x14ac:dyDescent="0.3">
      <c r="A6" s="326" t="s">
        <v>141</v>
      </c>
      <c r="B6" s="326"/>
      <c r="C6" s="327" t="s">
        <v>7</v>
      </c>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row>
    <row r="7" spans="1:31" ht="15.6" x14ac:dyDescent="0.3">
      <c r="A7" s="326" t="s">
        <v>8</v>
      </c>
      <c r="B7" s="326"/>
      <c r="C7" s="327" t="s">
        <v>242</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1" ht="60" customHeight="1" x14ac:dyDescent="0.3">
      <c r="A8" s="326" t="s">
        <v>9</v>
      </c>
      <c r="B8" s="326"/>
      <c r="C8" s="327" t="s">
        <v>243</v>
      </c>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row>
    <row r="9" spans="1:31" ht="40.5" customHeight="1" x14ac:dyDescent="0.3">
      <c r="A9" s="326" t="s">
        <v>143</v>
      </c>
      <c r="B9" s="326"/>
      <c r="C9" s="327" t="s">
        <v>244</v>
      </c>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row>
    <row r="10" spans="1:31" ht="19.5" customHeight="1" x14ac:dyDescent="0.3">
      <c r="A10" s="326" t="s">
        <v>144</v>
      </c>
      <c r="B10" s="326"/>
      <c r="C10" s="327" t="s">
        <v>479</v>
      </c>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row>
    <row r="11" spans="1:31" ht="42" customHeight="1" x14ac:dyDescent="0.3">
      <c r="A11" s="326"/>
      <c r="B11" s="326"/>
      <c r="C11" s="349" t="s">
        <v>705</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row>
    <row r="12" spans="1:31" ht="15.75" customHeight="1" x14ac:dyDescent="0.3">
      <c r="A12" s="326" t="s">
        <v>145</v>
      </c>
      <c r="B12" s="326"/>
      <c r="C12" s="326" t="s">
        <v>21</v>
      </c>
      <c r="D12" s="326" t="s">
        <v>22</v>
      </c>
      <c r="E12" s="326"/>
      <c r="F12" s="326"/>
      <c r="G12" s="326"/>
      <c r="H12" s="326" t="s">
        <v>23</v>
      </c>
      <c r="I12" s="326"/>
      <c r="J12" s="326"/>
      <c r="K12" s="326"/>
      <c r="L12" s="326" t="s">
        <v>24</v>
      </c>
      <c r="M12" s="326"/>
      <c r="N12" s="326"/>
      <c r="O12" s="326"/>
      <c r="P12" s="326" t="s">
        <v>25</v>
      </c>
      <c r="Q12" s="326"/>
      <c r="R12" s="326"/>
      <c r="S12" s="326"/>
      <c r="T12" s="326" t="s">
        <v>26</v>
      </c>
      <c r="U12" s="326"/>
      <c r="V12" s="326"/>
      <c r="W12" s="326"/>
      <c r="X12" s="326" t="s">
        <v>41</v>
      </c>
      <c r="Y12" s="326"/>
      <c r="Z12" s="326"/>
      <c r="AA12" s="326"/>
      <c r="AB12" s="326" t="s">
        <v>28</v>
      </c>
      <c r="AC12" s="326"/>
      <c r="AD12" s="326"/>
      <c r="AE12" s="326"/>
    </row>
    <row r="13" spans="1:31" ht="107.25" customHeight="1" x14ac:dyDescent="0.3">
      <c r="A13" s="326"/>
      <c r="B13" s="326"/>
      <c r="C13" s="326"/>
      <c r="D13" s="528" t="s">
        <v>29</v>
      </c>
      <c r="E13" s="528"/>
      <c r="F13" s="528" t="s">
        <v>30</v>
      </c>
      <c r="G13" s="528"/>
      <c r="H13" s="528" t="s">
        <v>29</v>
      </c>
      <c r="I13" s="528"/>
      <c r="J13" s="528" t="s">
        <v>30</v>
      </c>
      <c r="K13" s="528"/>
      <c r="L13" s="528" t="s">
        <v>29</v>
      </c>
      <c r="M13" s="528"/>
      <c r="N13" s="528" t="s">
        <v>30</v>
      </c>
      <c r="O13" s="528"/>
      <c r="P13" s="528" t="s">
        <v>29</v>
      </c>
      <c r="Q13" s="528"/>
      <c r="R13" s="528" t="s">
        <v>30</v>
      </c>
      <c r="S13" s="528"/>
      <c r="T13" s="528" t="s">
        <v>29</v>
      </c>
      <c r="U13" s="528"/>
      <c r="V13" s="528" t="s">
        <v>30</v>
      </c>
      <c r="W13" s="528"/>
      <c r="X13" s="528" t="s">
        <v>29</v>
      </c>
      <c r="Y13" s="528"/>
      <c r="Z13" s="528" t="s">
        <v>30</v>
      </c>
      <c r="AA13" s="528"/>
      <c r="AB13" s="528" t="s">
        <v>29</v>
      </c>
      <c r="AC13" s="528"/>
      <c r="AD13" s="528" t="s">
        <v>30</v>
      </c>
      <c r="AE13" s="528"/>
    </row>
    <row r="14" spans="1:31" ht="15.6" x14ac:dyDescent="0.3">
      <c r="A14" s="328" t="s">
        <v>244</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row>
    <row r="15" spans="1:31" ht="138" customHeight="1" x14ac:dyDescent="0.3">
      <c r="A15" s="349" t="str">
        <f>'Пр.1 к пп.3'!C10</f>
        <v>Доля детей в возрасте от 7 до 17 лет включительно, принявших участие в программах каникулярного отдыха в общей численности детей данного возраста, %**</v>
      </c>
      <c r="B15" s="349"/>
      <c r="C15" s="181">
        <f>'Пр.1 к пп.3'!F10</f>
        <v>25.66</v>
      </c>
      <c r="D15" s="527" t="str">
        <f>'Пр.1 к пп.3'!G10</f>
        <v>не менее 40</v>
      </c>
      <c r="E15" s="527"/>
      <c r="F15" s="527" t="str">
        <f>'Пр.1 к пп.3'!H10</f>
        <v>не менее 40</v>
      </c>
      <c r="G15" s="527"/>
      <c r="H15" s="527" t="str">
        <f>'Пр.1 к пп.3'!I10</f>
        <v>не менее 40</v>
      </c>
      <c r="I15" s="527"/>
      <c r="J15" s="527" t="str">
        <f>'Пр.1 к пп.3'!J10</f>
        <v>не менее 40</v>
      </c>
      <c r="K15" s="527"/>
      <c r="L15" s="527" t="str">
        <f>'Пр.1 к пп.3'!K10</f>
        <v>не менее 40</v>
      </c>
      <c r="M15" s="527"/>
      <c r="N15" s="527" t="str">
        <f>'Пр.1 к пп.3'!L10</f>
        <v>не менее 40</v>
      </c>
      <c r="O15" s="527"/>
      <c r="P15" s="527" t="str">
        <f>'Пр.1 к пп.3'!M10</f>
        <v>не менее 40</v>
      </c>
      <c r="Q15" s="527"/>
      <c r="R15" s="527" t="str">
        <f>'Пр.1 к пп.3'!N10</f>
        <v>не менее 40</v>
      </c>
      <c r="S15" s="527"/>
      <c r="T15" s="527" t="str">
        <f>'Пр.1 к пп.3'!O10</f>
        <v>не менее 40</v>
      </c>
      <c r="U15" s="527"/>
      <c r="V15" s="527" t="str">
        <f>'Пр.1 к пп.3'!P10</f>
        <v>не менее 40</v>
      </c>
      <c r="W15" s="527"/>
      <c r="X15" s="527" t="str">
        <f>'Пр.1 к пп.3'!Q10</f>
        <v>не менее 40</v>
      </c>
      <c r="Y15" s="527"/>
      <c r="Z15" s="527">
        <f>'Пр.1 к пп.3'!R10</f>
        <v>0</v>
      </c>
      <c r="AA15" s="527"/>
      <c r="AB15" s="527" t="str">
        <f>'Пр.1 к пп.3'!S10</f>
        <v>не менее 40</v>
      </c>
      <c r="AC15" s="527"/>
      <c r="AD15" s="527">
        <f>'Пр.1 к пп.3'!T10</f>
        <v>0</v>
      </c>
      <c r="AE15" s="527"/>
    </row>
    <row r="16" spans="1:31" ht="138" customHeight="1" x14ac:dyDescent="0.3">
      <c r="A16" s="349" t="str">
        <f>'Пр.1 к пп.3'!C11</f>
        <v>Доля детей-сирот и детей, оставшихся без попечения родителей, отдохнувших в детских лагерях всех типов, от общего количества детей-сирот и детей, оставшихся без попечения родителей, обучающихся в муниципальных общеобразовательных учреждениях, %</v>
      </c>
      <c r="B16" s="349"/>
      <c r="C16" s="255">
        <f>'Пр.1 к пп.3'!F11</f>
        <v>48</v>
      </c>
      <c r="D16" s="527" t="str">
        <f>'Пр.1 к пп.3'!G11</f>
        <v>не менее 40</v>
      </c>
      <c r="E16" s="527"/>
      <c r="F16" s="527" t="str">
        <f>'Пр.1 к пп.3'!H11</f>
        <v>не менее 40</v>
      </c>
      <c r="G16" s="527"/>
      <c r="H16" s="527" t="str">
        <f>'Пр.1 к пп.3'!I11</f>
        <v>не менее 50</v>
      </c>
      <c r="I16" s="527"/>
      <c r="J16" s="527" t="str">
        <f>'Пр.1 к пп.3'!J11</f>
        <v>не менее 50</v>
      </c>
      <c r="K16" s="527"/>
      <c r="L16" s="527" t="str">
        <f>'Пр.1 к пп.3'!K11</f>
        <v>не менее 50</v>
      </c>
      <c r="M16" s="527"/>
      <c r="N16" s="527" t="str">
        <f>'Пр.1 к пп.3'!L11</f>
        <v>не менее 50</v>
      </c>
      <c r="O16" s="527"/>
      <c r="P16" s="527" t="str">
        <f>'Пр.1 к пп.3'!M11</f>
        <v>не менее 55</v>
      </c>
      <c r="Q16" s="527"/>
      <c r="R16" s="527">
        <f>'Пр.1 к пп.3'!N11</f>
        <v>0</v>
      </c>
      <c r="S16" s="527"/>
      <c r="T16" s="527" t="str">
        <f>'Пр.1 к пп.3'!O11</f>
        <v>не менее 60</v>
      </c>
      <c r="U16" s="527"/>
      <c r="V16" s="527">
        <f>'Пр.1 к пп.3'!P11</f>
        <v>0</v>
      </c>
      <c r="W16" s="527"/>
      <c r="X16" s="527" t="str">
        <f>'Пр.1 к пп.3'!Q11</f>
        <v>не менее 65</v>
      </c>
      <c r="Y16" s="527"/>
      <c r="Z16" s="527">
        <f>'Пр.1 к пп.3'!R11</f>
        <v>0</v>
      </c>
      <c r="AA16" s="527"/>
      <c r="AB16" s="527" t="str">
        <f>'Пр.1 к пп.3'!S11</f>
        <v>не менее 70</v>
      </c>
      <c r="AC16" s="527"/>
      <c r="AD16" s="527">
        <f>'Пр.1 к пп.3'!T11</f>
        <v>0</v>
      </c>
      <c r="AE16" s="527"/>
    </row>
    <row r="17" spans="1:31" s="142" customFormat="1" ht="138" customHeight="1" x14ac:dyDescent="0.3">
      <c r="A17" s="349" t="str">
        <f>'Пр.1 к пп.3'!C12</f>
        <v>Доля детей-инвалидов, отдохнувших в детских лагерях всех типов, от общего количества детей-инвалидов, обучающихся в муниципальных общеобразовательных учреждениях, %</v>
      </c>
      <c r="B17" s="349"/>
      <c r="C17" s="174">
        <f>'Пр.1 к пп.3'!F12</f>
        <v>44.5</v>
      </c>
      <c r="D17" s="527">
        <f>'Пр.1 к пп.3'!G12</f>
        <v>30</v>
      </c>
      <c r="E17" s="527"/>
      <c r="F17" s="527">
        <f>'Пр.1 к пп.3'!H12</f>
        <v>30</v>
      </c>
      <c r="G17" s="527"/>
      <c r="H17" s="527">
        <f>'Пр.1 к пп.3'!I12</f>
        <v>40</v>
      </c>
      <c r="I17" s="527"/>
      <c r="J17" s="527">
        <f>'Пр.1 к пп.3'!J12</f>
        <v>40</v>
      </c>
      <c r="K17" s="527"/>
      <c r="L17" s="527">
        <f>'Пр.1 к пп.3'!K12</f>
        <v>40</v>
      </c>
      <c r="M17" s="527"/>
      <c r="N17" s="527">
        <f>'Пр.1 к пп.3'!L12</f>
        <v>40</v>
      </c>
      <c r="O17" s="527"/>
      <c r="P17" s="527">
        <f>'Пр.1 к пп.3'!M12</f>
        <v>40</v>
      </c>
      <c r="Q17" s="527"/>
      <c r="R17" s="527">
        <f>'Пр.1 к пп.3'!N12</f>
        <v>0</v>
      </c>
      <c r="S17" s="527"/>
      <c r="T17" s="527">
        <f>'Пр.1 к пп.3'!O12</f>
        <v>40</v>
      </c>
      <c r="U17" s="527"/>
      <c r="V17" s="527">
        <f>'Пр.1 к пп.3'!P12</f>
        <v>0</v>
      </c>
      <c r="W17" s="527"/>
      <c r="X17" s="527">
        <f>'Пр.1 к пп.3'!Q12</f>
        <v>40</v>
      </c>
      <c r="Y17" s="527"/>
      <c r="Z17" s="527">
        <f>'Пр.1 к пп.3'!R12</f>
        <v>0</v>
      </c>
      <c r="AA17" s="527"/>
      <c r="AB17" s="527">
        <f>'Пр.1 к пп.3'!S12</f>
        <v>50</v>
      </c>
      <c r="AC17" s="527"/>
      <c r="AD17" s="527">
        <f>'Пр.1 к пп.3'!T12</f>
        <v>0</v>
      </c>
      <c r="AE17" s="527"/>
    </row>
    <row r="18" spans="1:31" ht="15.75" customHeight="1" x14ac:dyDescent="0.3">
      <c r="A18" s="370" t="s">
        <v>146</v>
      </c>
      <c r="B18" s="371"/>
      <c r="C18" s="326" t="s">
        <v>21</v>
      </c>
      <c r="D18" s="326" t="s">
        <v>22</v>
      </c>
      <c r="E18" s="326"/>
      <c r="F18" s="326"/>
      <c r="G18" s="326"/>
      <c r="H18" s="326" t="s">
        <v>23</v>
      </c>
      <c r="I18" s="326"/>
      <c r="J18" s="326"/>
      <c r="K18" s="326"/>
      <c r="L18" s="326" t="s">
        <v>24</v>
      </c>
      <c r="M18" s="326"/>
      <c r="N18" s="326"/>
      <c r="O18" s="326"/>
      <c r="P18" s="326" t="s">
        <v>25</v>
      </c>
      <c r="Q18" s="326"/>
      <c r="R18" s="326"/>
      <c r="S18" s="326"/>
      <c r="T18" s="326" t="s">
        <v>26</v>
      </c>
      <c r="U18" s="326"/>
      <c r="V18" s="326"/>
      <c r="W18" s="326"/>
      <c r="X18" s="326" t="s">
        <v>41</v>
      </c>
      <c r="Y18" s="326"/>
      <c r="Z18" s="326"/>
      <c r="AA18" s="326"/>
      <c r="AB18" s="326" t="s">
        <v>28</v>
      </c>
      <c r="AC18" s="326"/>
      <c r="AD18" s="326"/>
      <c r="AE18" s="326"/>
    </row>
    <row r="19" spans="1:31" ht="108" customHeight="1" x14ac:dyDescent="0.3">
      <c r="A19" s="374"/>
      <c r="B19" s="375"/>
      <c r="C19" s="326"/>
      <c r="D19" s="528" t="s">
        <v>29</v>
      </c>
      <c r="E19" s="528"/>
      <c r="F19" s="528" t="s">
        <v>30</v>
      </c>
      <c r="G19" s="528"/>
      <c r="H19" s="528" t="s">
        <v>29</v>
      </c>
      <c r="I19" s="528"/>
      <c r="J19" s="528" t="s">
        <v>30</v>
      </c>
      <c r="K19" s="528"/>
      <c r="L19" s="528" t="s">
        <v>29</v>
      </c>
      <c r="M19" s="528"/>
      <c r="N19" s="528" t="s">
        <v>30</v>
      </c>
      <c r="O19" s="528"/>
      <c r="P19" s="528" t="s">
        <v>29</v>
      </c>
      <c r="Q19" s="528"/>
      <c r="R19" s="528" t="s">
        <v>30</v>
      </c>
      <c r="S19" s="528"/>
      <c r="T19" s="528" t="s">
        <v>29</v>
      </c>
      <c r="U19" s="528"/>
      <c r="V19" s="528" t="s">
        <v>30</v>
      </c>
      <c r="W19" s="528"/>
      <c r="X19" s="528" t="s">
        <v>29</v>
      </c>
      <c r="Y19" s="528"/>
      <c r="Z19" s="528" t="s">
        <v>30</v>
      </c>
      <c r="AA19" s="528"/>
      <c r="AB19" s="528" t="s">
        <v>29</v>
      </c>
      <c r="AC19" s="528"/>
      <c r="AD19" s="528" t="s">
        <v>30</v>
      </c>
      <c r="AE19" s="528"/>
    </row>
    <row r="20" spans="1:31" ht="15.6" x14ac:dyDescent="0.3">
      <c r="A20" s="323" t="s">
        <v>371</v>
      </c>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row>
    <row r="21" spans="1:31" ht="52.5" customHeight="1" x14ac:dyDescent="0.3">
      <c r="A21" s="358" t="str">
        <f>'Пр.1 к пп.3'!C13</f>
        <v xml:space="preserve">Число мест, открытых в лагерях с дневным пребыванием детей и лагерях труда и отдыха, шт. </v>
      </c>
      <c r="B21" s="359"/>
      <c r="C21" s="176">
        <f>'Пр.1 к пп.3'!F13</f>
        <v>14429</v>
      </c>
      <c r="D21" s="449">
        <f>'Пр.1 к пп.3'!G13</f>
        <v>15000</v>
      </c>
      <c r="E21" s="450"/>
      <c r="F21" s="449">
        <f>'Пр.1 к пп.3'!H13</f>
        <v>15000</v>
      </c>
      <c r="G21" s="450"/>
      <c r="H21" s="449">
        <f>'Пр.1 к пп.3'!I13</f>
        <v>15200</v>
      </c>
      <c r="I21" s="450"/>
      <c r="J21" s="449">
        <f>'Пр.1 к пп.3'!J13</f>
        <v>15200</v>
      </c>
      <c r="K21" s="450"/>
      <c r="L21" s="449">
        <f>'Пр.1 к пп.3'!K13</f>
        <v>15400</v>
      </c>
      <c r="M21" s="450"/>
      <c r="N21" s="449">
        <f>'Пр.1 к пп.3'!L13</f>
        <v>15400</v>
      </c>
      <c r="O21" s="450"/>
      <c r="P21" s="449">
        <f>'Пр.1 к пп.3'!M13</f>
        <v>15600</v>
      </c>
      <c r="Q21" s="450"/>
      <c r="R21" s="449">
        <f>'Пр.1 к пп.3'!N13</f>
        <v>0</v>
      </c>
      <c r="S21" s="450"/>
      <c r="T21" s="449">
        <f>'Пр.1 к пп.3'!O13</f>
        <v>15800</v>
      </c>
      <c r="U21" s="450"/>
      <c r="V21" s="449">
        <f>'Пр.1 к пп.3'!P13</f>
        <v>0</v>
      </c>
      <c r="W21" s="450"/>
      <c r="X21" s="449">
        <f>'Пр.1 к пп.3'!Q13</f>
        <v>16000</v>
      </c>
      <c r="Y21" s="450"/>
      <c r="Z21" s="449">
        <f>'Пр.1 к пп.3'!R13</f>
        <v>0</v>
      </c>
      <c r="AA21" s="450"/>
      <c r="AB21" s="449">
        <f>'Пр.1 к пп.3'!S13</f>
        <v>16000</v>
      </c>
      <c r="AC21" s="450"/>
      <c r="AD21" s="449">
        <f>'Пр.1 к пп.3'!T13</f>
        <v>0</v>
      </c>
      <c r="AE21" s="450"/>
    </row>
    <row r="22" spans="1:31" ht="69.75" customHeight="1" x14ac:dyDescent="0.3">
      <c r="A22" s="358" t="str">
        <f>'Пр.1 к пп.3'!C14</f>
        <v xml:space="preserve">Число мест, открытых в стационарных загородных лагерях, шт. </v>
      </c>
      <c r="B22" s="359"/>
      <c r="C22" s="176">
        <f>'Пр.1 к пп.3'!F14</f>
        <v>7000</v>
      </c>
      <c r="D22" s="449">
        <f>'Пр.1 к пп.3'!G14</f>
        <v>7000</v>
      </c>
      <c r="E22" s="450"/>
      <c r="F22" s="449">
        <f>'Пр.1 к пп.3'!H14</f>
        <v>7000</v>
      </c>
      <c r="G22" s="450"/>
      <c r="H22" s="449">
        <f>'Пр.1 к пп.3'!I14</f>
        <v>7000</v>
      </c>
      <c r="I22" s="450"/>
      <c r="J22" s="449">
        <f>'Пр.1 к пп.3'!J14</f>
        <v>7000</v>
      </c>
      <c r="K22" s="450"/>
      <c r="L22" s="449">
        <f>'Пр.1 к пп.3'!K14</f>
        <v>7000</v>
      </c>
      <c r="M22" s="450"/>
      <c r="N22" s="449">
        <f>'Пр.1 к пп.3'!L14</f>
        <v>7000</v>
      </c>
      <c r="O22" s="450"/>
      <c r="P22" s="449">
        <f>'Пр.1 к пп.3'!M14</f>
        <v>7000</v>
      </c>
      <c r="Q22" s="450"/>
      <c r="R22" s="449">
        <f>'Пр.1 к пп.3'!N14</f>
        <v>7000</v>
      </c>
      <c r="S22" s="450"/>
      <c r="T22" s="449">
        <f>'Пр.1 к пп.3'!O14</f>
        <v>7000</v>
      </c>
      <c r="U22" s="450"/>
      <c r="V22" s="449">
        <f>'Пр.1 к пп.3'!P14</f>
        <v>7000</v>
      </c>
      <c r="W22" s="450"/>
      <c r="X22" s="449">
        <f>'Пр.1 к пп.3'!Q14</f>
        <v>7000</v>
      </c>
      <c r="Y22" s="450"/>
      <c r="Z22" s="449">
        <f>'Пр.1 к пп.3'!R14</f>
        <v>0</v>
      </c>
      <c r="AA22" s="450"/>
      <c r="AB22" s="449">
        <f>'Пр.1 к пп.3'!S14</f>
        <v>7000</v>
      </c>
      <c r="AC22" s="450"/>
      <c r="AD22" s="449">
        <f>'Пр.1 к пп.3'!T14</f>
        <v>0</v>
      </c>
      <c r="AE22" s="450"/>
    </row>
    <row r="23" spans="1:31" ht="54" customHeight="1" x14ac:dyDescent="0.3">
      <c r="A23" s="358" t="str">
        <f>'Пр.1 к пп.3'!C15</f>
        <v xml:space="preserve">Число мест, открытых в палаточных лагерях, шт. </v>
      </c>
      <c r="B23" s="359"/>
      <c r="C23" s="176">
        <f>'Пр.1 к пп.3'!F15</f>
        <v>1500</v>
      </c>
      <c r="D23" s="449">
        <f>'Пр.1 к пп.3'!G15</f>
        <v>1500</v>
      </c>
      <c r="E23" s="450"/>
      <c r="F23" s="449">
        <f>'Пр.1 к пп.3'!H15</f>
        <v>1500</v>
      </c>
      <c r="G23" s="450"/>
      <c r="H23" s="449">
        <f>'Пр.1 к пп.3'!I15</f>
        <v>1500</v>
      </c>
      <c r="I23" s="450"/>
      <c r="J23" s="449">
        <f>'Пр.1 к пп.3'!J15</f>
        <v>1500</v>
      </c>
      <c r="K23" s="450"/>
      <c r="L23" s="449">
        <f>'Пр.1 к пп.3'!K15</f>
        <v>1500</v>
      </c>
      <c r="M23" s="450"/>
      <c r="N23" s="449">
        <f>'Пр.1 к пп.3'!L15</f>
        <v>1500</v>
      </c>
      <c r="O23" s="450"/>
      <c r="P23" s="449">
        <f>'Пр.1 к пп.3'!M15</f>
        <v>1500</v>
      </c>
      <c r="Q23" s="450"/>
      <c r="R23" s="449">
        <f>'Пр.1 к пп.3'!N15</f>
        <v>1500</v>
      </c>
      <c r="S23" s="450"/>
      <c r="T23" s="449">
        <f>'Пр.1 к пп.3'!O15</f>
        <v>1500</v>
      </c>
      <c r="U23" s="450"/>
      <c r="V23" s="449">
        <f>'Пр.1 к пп.3'!P15</f>
        <v>1500</v>
      </c>
      <c r="W23" s="450"/>
      <c r="X23" s="449">
        <f>'Пр.1 к пп.3'!Q15</f>
        <v>1500</v>
      </c>
      <c r="Y23" s="450"/>
      <c r="Z23" s="449">
        <f>'Пр.1 к пп.3'!R15</f>
        <v>0</v>
      </c>
      <c r="AA23" s="450"/>
      <c r="AB23" s="449">
        <f>'Пр.1 к пп.3'!S15</f>
        <v>1500</v>
      </c>
      <c r="AC23" s="450"/>
      <c r="AD23" s="449">
        <f>'Пр.1 к пп.3'!T15</f>
        <v>0</v>
      </c>
      <c r="AE23" s="450"/>
    </row>
    <row r="24" spans="1:31" ht="48.75" customHeight="1" x14ac:dyDescent="0.3">
      <c r="A24" s="358" t="str">
        <f>'Пр.1 к пп.3'!C16</f>
        <v xml:space="preserve">Заявленное число участников походов и экспедиций, чел. </v>
      </c>
      <c r="B24" s="359"/>
      <c r="C24" s="176">
        <f>'Пр.1 к пп.3'!F16</f>
        <v>865</v>
      </c>
      <c r="D24" s="449">
        <f>'Пр.1 к пп.3'!G16</f>
        <v>900</v>
      </c>
      <c r="E24" s="450"/>
      <c r="F24" s="449">
        <f>'Пр.1 к пп.3'!H16</f>
        <v>900</v>
      </c>
      <c r="G24" s="450"/>
      <c r="H24" s="449">
        <f>'Пр.1 к пп.3'!I16</f>
        <v>900</v>
      </c>
      <c r="I24" s="450"/>
      <c r="J24" s="449">
        <f>'Пр.1 к пп.3'!J16</f>
        <v>900</v>
      </c>
      <c r="K24" s="450"/>
      <c r="L24" s="449">
        <f>'Пр.1 к пп.3'!K16</f>
        <v>900</v>
      </c>
      <c r="M24" s="450"/>
      <c r="N24" s="449">
        <f>'Пр.1 к пп.3'!L16</f>
        <v>900</v>
      </c>
      <c r="O24" s="450"/>
      <c r="P24" s="449">
        <f>'Пр.1 к пп.3'!M16</f>
        <v>900</v>
      </c>
      <c r="Q24" s="450"/>
      <c r="R24" s="449">
        <f>'Пр.1 к пп.3'!N16</f>
        <v>900</v>
      </c>
      <c r="S24" s="450"/>
      <c r="T24" s="449">
        <f>'Пр.1 к пп.3'!O16</f>
        <v>900</v>
      </c>
      <c r="U24" s="450"/>
      <c r="V24" s="449">
        <f>'Пр.1 к пп.3'!P16</f>
        <v>900</v>
      </c>
      <c r="W24" s="450"/>
      <c r="X24" s="449">
        <f>'Пр.1 к пп.3'!Q16</f>
        <v>900</v>
      </c>
      <c r="Y24" s="450"/>
      <c r="Z24" s="449">
        <f>'Пр.1 к пп.3'!R16</f>
        <v>0</v>
      </c>
      <c r="AA24" s="450"/>
      <c r="AB24" s="449">
        <f>'Пр.1 к пп.3'!S16</f>
        <v>900</v>
      </c>
      <c r="AC24" s="450"/>
      <c r="AD24" s="449">
        <f>'Пр.1 к пп.3'!T16</f>
        <v>0</v>
      </c>
      <c r="AE24" s="450"/>
    </row>
    <row r="25" spans="1:31" ht="15.6" x14ac:dyDescent="0.3">
      <c r="A25" s="323" t="s">
        <v>406</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row>
    <row r="26" spans="1:31" ht="51.75" customHeight="1" x14ac:dyDescent="0.3">
      <c r="A26" s="358" t="str">
        <f>'Пр.1 к пп.3'!C27</f>
        <v>Число подростков, трудоустроенных в период каникул, чел.</v>
      </c>
      <c r="B26" s="359"/>
      <c r="C26" s="173">
        <f>'Пр.1 к пп.3'!F27</f>
        <v>876</v>
      </c>
      <c r="D26" s="329" t="str">
        <f>'Пр.1 к пп.3'!G27</f>
        <v>не менее 200</v>
      </c>
      <c r="E26" s="343"/>
      <c r="F26" s="329" t="str">
        <f>'Пр.1 к пп.3'!H27</f>
        <v>не менее 200</v>
      </c>
      <c r="G26" s="343"/>
      <c r="H26" s="329" t="str">
        <f>'Пр.1 к пп.3'!I27</f>
        <v>не менее 200</v>
      </c>
      <c r="I26" s="343"/>
      <c r="J26" s="329" t="str">
        <f>'Пр.1 к пп.3'!J27</f>
        <v>не менее 200</v>
      </c>
      <c r="K26" s="343"/>
      <c r="L26" s="329" t="str">
        <f>'Пр.1 к пп.3'!K28</f>
        <v>не менее 200</v>
      </c>
      <c r="M26" s="343"/>
      <c r="N26" s="329" t="str">
        <f>'Пр.1 к пп.3'!L27</f>
        <v>не менее 200</v>
      </c>
      <c r="O26" s="343"/>
      <c r="P26" s="329" t="str">
        <f>'Пр.1 к пп.3'!M27</f>
        <v>не менее 200</v>
      </c>
      <c r="Q26" s="343"/>
      <c r="R26" s="329">
        <f>'Пр.1 к пп.3'!N27</f>
        <v>0</v>
      </c>
      <c r="S26" s="343"/>
      <c r="T26" s="329" t="str">
        <f>'Пр.1 к пп.3'!O27</f>
        <v>не менее 200</v>
      </c>
      <c r="U26" s="343"/>
      <c r="V26" s="329">
        <f>'Пр.1 к пп.3'!P27</f>
        <v>0</v>
      </c>
      <c r="W26" s="343"/>
      <c r="X26" s="329" t="str">
        <f>'Пр.1 к пп.3'!Q27</f>
        <v>не менее 200</v>
      </c>
      <c r="Y26" s="343"/>
      <c r="Z26" s="329">
        <f>'Пр.1 к пп.3'!R27</f>
        <v>0</v>
      </c>
      <c r="AA26" s="343"/>
      <c r="AB26" s="329" t="str">
        <f>'Пр.1 к пп.3'!S27</f>
        <v>не менее 200</v>
      </c>
      <c r="AC26" s="343"/>
      <c r="AD26" s="329">
        <f>'Пр.1 к пп.3'!T27</f>
        <v>0</v>
      </c>
      <c r="AE26" s="343"/>
    </row>
    <row r="27" spans="1:31" ht="15.75" customHeight="1" x14ac:dyDescent="0.3">
      <c r="A27" s="370" t="s">
        <v>147</v>
      </c>
      <c r="B27" s="371"/>
      <c r="C27" s="370" t="s">
        <v>34</v>
      </c>
      <c r="D27" s="477"/>
      <c r="E27" s="477"/>
      <c r="F27" s="477"/>
      <c r="G27" s="371"/>
      <c r="H27" s="326" t="s">
        <v>35</v>
      </c>
      <c r="I27" s="326"/>
      <c r="J27" s="326"/>
      <c r="K27" s="326"/>
      <c r="L27" s="326"/>
      <c r="M27" s="326"/>
      <c r="N27" s="326" t="s">
        <v>36</v>
      </c>
      <c r="O27" s="326"/>
      <c r="P27" s="326"/>
      <c r="Q27" s="326"/>
      <c r="R27" s="326" t="s">
        <v>37</v>
      </c>
      <c r="S27" s="326"/>
      <c r="T27" s="326"/>
      <c r="U27" s="326"/>
      <c r="V27" s="326" t="s">
        <v>38</v>
      </c>
      <c r="W27" s="326"/>
      <c r="X27" s="326"/>
      <c r="Y27" s="326"/>
      <c r="Z27" s="326"/>
      <c r="AA27" s="326"/>
      <c r="AB27" s="326" t="s">
        <v>208</v>
      </c>
      <c r="AC27" s="326"/>
      <c r="AD27" s="326"/>
      <c r="AE27" s="326"/>
    </row>
    <row r="28" spans="1:31" ht="15.75" customHeight="1" x14ac:dyDescent="0.3">
      <c r="A28" s="372"/>
      <c r="B28" s="373"/>
      <c r="C28" s="374"/>
      <c r="D28" s="479"/>
      <c r="E28" s="479"/>
      <c r="F28" s="479"/>
      <c r="G28" s="375"/>
      <c r="H28" s="529" t="s">
        <v>39</v>
      </c>
      <c r="I28" s="529"/>
      <c r="J28" s="529"/>
      <c r="K28" s="529" t="s">
        <v>40</v>
      </c>
      <c r="L28" s="529"/>
      <c r="M28" s="529"/>
      <c r="N28" s="529" t="s">
        <v>39</v>
      </c>
      <c r="O28" s="529"/>
      <c r="P28" s="529" t="s">
        <v>40</v>
      </c>
      <c r="Q28" s="529"/>
      <c r="R28" s="529" t="s">
        <v>39</v>
      </c>
      <c r="S28" s="529"/>
      <c r="T28" s="529" t="s">
        <v>40</v>
      </c>
      <c r="U28" s="529"/>
      <c r="V28" s="529" t="s">
        <v>39</v>
      </c>
      <c r="W28" s="529"/>
      <c r="X28" s="529"/>
      <c r="Y28" s="529" t="s">
        <v>40</v>
      </c>
      <c r="Z28" s="529"/>
      <c r="AA28" s="529"/>
      <c r="AB28" s="370" t="s">
        <v>39</v>
      </c>
      <c r="AC28" s="371"/>
      <c r="AD28" s="370" t="s">
        <v>109</v>
      </c>
      <c r="AE28" s="371"/>
    </row>
    <row r="29" spans="1:31" ht="15.75" customHeight="1" x14ac:dyDescent="0.3">
      <c r="A29" s="372"/>
      <c r="B29" s="373"/>
      <c r="C29" s="344" t="s">
        <v>22</v>
      </c>
      <c r="D29" s="345"/>
      <c r="E29" s="345"/>
      <c r="F29" s="345"/>
      <c r="G29" s="345"/>
      <c r="H29" s="530">
        <f>'Пр. 2 к пп. 3'!G150</f>
        <v>264843.8</v>
      </c>
      <c r="I29" s="531"/>
      <c r="J29" s="532"/>
      <c r="K29" s="530">
        <f>'Пр. 2 к пп. 3'!H150</f>
        <v>236151.19999999998</v>
      </c>
      <c r="L29" s="531"/>
      <c r="M29" s="532"/>
      <c r="N29" s="530">
        <f>'Пр. 2 к пп. 3'!I150</f>
        <v>130383.9</v>
      </c>
      <c r="O29" s="531"/>
      <c r="P29" s="530">
        <f>'Пр. 2 к пп. 3'!J150</f>
        <v>101691.29999999999</v>
      </c>
      <c r="Q29" s="531"/>
      <c r="R29" s="530">
        <f>'Пр. 2 к пп. 3'!K150</f>
        <v>0</v>
      </c>
      <c r="S29" s="531"/>
      <c r="T29" s="530">
        <f>'Пр. 2 к пп. 3'!L150</f>
        <v>0</v>
      </c>
      <c r="U29" s="531"/>
      <c r="V29" s="530">
        <f>'Пр. 2 к пп. 3'!M150</f>
        <v>56509</v>
      </c>
      <c r="W29" s="531"/>
      <c r="X29" s="532"/>
      <c r="Y29" s="530">
        <f>'Пр. 2 к пп. 3'!N150</f>
        <v>56509</v>
      </c>
      <c r="Z29" s="531"/>
      <c r="AA29" s="532"/>
      <c r="AB29" s="530">
        <f>'Пр. 2 к пп. 3'!O150</f>
        <v>77950.899999999994</v>
      </c>
      <c r="AC29" s="531"/>
      <c r="AD29" s="530">
        <f>'Пр. 2 к пп. 3'!P150</f>
        <v>77950.899999999994</v>
      </c>
      <c r="AE29" s="531"/>
    </row>
    <row r="30" spans="1:31" ht="15.75" customHeight="1" x14ac:dyDescent="0.3">
      <c r="A30" s="372"/>
      <c r="B30" s="373"/>
      <c r="C30" s="344" t="s">
        <v>23</v>
      </c>
      <c r="D30" s="345"/>
      <c r="E30" s="345"/>
      <c r="F30" s="345"/>
      <c r="G30" s="345"/>
      <c r="H30" s="530">
        <f>'Пр. 2 к пп. 3'!G151</f>
        <v>259441.69999999998</v>
      </c>
      <c r="I30" s="531"/>
      <c r="J30" s="532"/>
      <c r="K30" s="530">
        <f>'Пр. 2 к пп. 3'!H151</f>
        <v>135281.59999999998</v>
      </c>
      <c r="L30" s="531"/>
      <c r="M30" s="532"/>
      <c r="N30" s="530">
        <f>'Пр. 2 к пп. 3'!I151</f>
        <v>106738.2</v>
      </c>
      <c r="O30" s="531"/>
      <c r="P30" s="530">
        <f>'Пр. 2 к пп. 3'!J151</f>
        <v>78772.599999999991</v>
      </c>
      <c r="Q30" s="531"/>
      <c r="R30" s="530">
        <f>'Пр. 2 к пп. 3'!K151</f>
        <v>0</v>
      </c>
      <c r="S30" s="531"/>
      <c r="T30" s="530">
        <f>'Пр. 2 к пп. 3'!L151</f>
        <v>0</v>
      </c>
      <c r="U30" s="531"/>
      <c r="V30" s="530">
        <f>'Пр. 2 к пп. 3'!M151</f>
        <v>74752.600000000006</v>
      </c>
      <c r="W30" s="531"/>
      <c r="X30" s="532"/>
      <c r="Y30" s="530">
        <f>'Пр. 2 к пп. 3'!N151</f>
        <v>56509</v>
      </c>
      <c r="Z30" s="531"/>
      <c r="AA30" s="532"/>
      <c r="AB30" s="530">
        <f>'Пр. 2 к пп. 3'!O151</f>
        <v>77950.899999999994</v>
      </c>
      <c r="AC30" s="531"/>
      <c r="AD30" s="530">
        <f>'Пр. 2 к пп. 3'!P151</f>
        <v>0</v>
      </c>
      <c r="AE30" s="531"/>
    </row>
    <row r="31" spans="1:31" ht="15.75" customHeight="1" x14ac:dyDescent="0.3">
      <c r="A31" s="372"/>
      <c r="B31" s="373"/>
      <c r="C31" s="344" t="s">
        <v>24</v>
      </c>
      <c r="D31" s="345"/>
      <c r="E31" s="345"/>
      <c r="F31" s="345"/>
      <c r="G31" s="345"/>
      <c r="H31" s="530">
        <f>'Пр. 2 к пп. 3'!G152</f>
        <v>257718.1</v>
      </c>
      <c r="I31" s="531"/>
      <c r="J31" s="532"/>
      <c r="K31" s="530">
        <f>'Пр. 2 к пп. 3'!H152</f>
        <v>78772.599999999991</v>
      </c>
      <c r="L31" s="531"/>
      <c r="M31" s="532"/>
      <c r="N31" s="530">
        <f>'Пр. 2 к пп. 3'!I152</f>
        <v>105014.59999999999</v>
      </c>
      <c r="O31" s="531"/>
      <c r="P31" s="530">
        <f>'Пр. 2 к пп. 3'!J152</f>
        <v>78772.599999999991</v>
      </c>
      <c r="Q31" s="531"/>
      <c r="R31" s="530">
        <f>'Пр. 2 к пп. 3'!K152</f>
        <v>0</v>
      </c>
      <c r="S31" s="531"/>
      <c r="T31" s="530">
        <f>'Пр. 2 к пп. 3'!L152</f>
        <v>0</v>
      </c>
      <c r="U31" s="531"/>
      <c r="V31" s="530">
        <f>'Пр. 2 к пп. 3'!M152</f>
        <v>74752.600000000006</v>
      </c>
      <c r="W31" s="531"/>
      <c r="X31" s="532"/>
      <c r="Y31" s="530">
        <f>'Пр. 2 к пп. 3'!N152</f>
        <v>0</v>
      </c>
      <c r="Z31" s="531"/>
      <c r="AA31" s="532"/>
      <c r="AB31" s="530">
        <f>'Пр. 2 к пп. 3'!O152</f>
        <v>77950.899999999994</v>
      </c>
      <c r="AC31" s="531"/>
      <c r="AD31" s="530">
        <f>'Пр. 2 к пп. 3'!P152</f>
        <v>0</v>
      </c>
      <c r="AE31" s="531"/>
    </row>
    <row r="32" spans="1:31" ht="15.75" customHeight="1" x14ac:dyDescent="0.3">
      <c r="A32" s="372"/>
      <c r="B32" s="373"/>
      <c r="C32" s="344" t="s">
        <v>25</v>
      </c>
      <c r="D32" s="345"/>
      <c r="E32" s="345"/>
      <c r="F32" s="345"/>
      <c r="G32" s="345"/>
      <c r="H32" s="530">
        <f>'Пр. 2 к пп. 3'!G153</f>
        <v>255155</v>
      </c>
      <c r="I32" s="531"/>
      <c r="J32" s="532"/>
      <c r="K32" s="530">
        <f>'Пр. 2 к пп. 3'!H153</f>
        <v>70000</v>
      </c>
      <c r="L32" s="531"/>
      <c r="M32" s="532"/>
      <c r="N32" s="530">
        <f>'Пр. 2 к пп. 3'!I153</f>
        <v>102451.5</v>
      </c>
      <c r="O32" s="531"/>
      <c r="P32" s="530">
        <f>'Пр. 2 к пп. 3'!J153</f>
        <v>70000</v>
      </c>
      <c r="Q32" s="531"/>
      <c r="R32" s="530">
        <f>'Пр. 2 к пп. 3'!K153</f>
        <v>0</v>
      </c>
      <c r="S32" s="531"/>
      <c r="T32" s="530">
        <f>'Пр. 2 к пп. 3'!L153</f>
        <v>0</v>
      </c>
      <c r="U32" s="531"/>
      <c r="V32" s="530">
        <f>'Пр. 2 к пп. 3'!M153</f>
        <v>74752.600000000006</v>
      </c>
      <c r="W32" s="531"/>
      <c r="X32" s="532"/>
      <c r="Y32" s="530">
        <f>'Пр. 2 к пп. 3'!N153</f>
        <v>0</v>
      </c>
      <c r="Z32" s="531"/>
      <c r="AA32" s="532"/>
      <c r="AB32" s="530">
        <f>'Пр. 2 к пп. 3'!O153</f>
        <v>77950.899999999994</v>
      </c>
      <c r="AC32" s="531"/>
      <c r="AD32" s="530">
        <f>'Пр. 2 к пп. 3'!P153</f>
        <v>0</v>
      </c>
      <c r="AE32" s="531"/>
    </row>
    <row r="33" spans="1:32" ht="15.75" customHeight="1" x14ac:dyDescent="0.3">
      <c r="A33" s="372"/>
      <c r="B33" s="373"/>
      <c r="C33" s="344" t="s">
        <v>26</v>
      </c>
      <c r="D33" s="345"/>
      <c r="E33" s="345"/>
      <c r="F33" s="345"/>
      <c r="G33" s="345"/>
      <c r="H33" s="530">
        <f>'Пр. 2 к пп. 3'!G154</f>
        <v>255155</v>
      </c>
      <c r="I33" s="531"/>
      <c r="J33" s="532"/>
      <c r="K33" s="530">
        <f>'Пр. 2 к пп. 3'!H154</f>
        <v>70000</v>
      </c>
      <c r="L33" s="531"/>
      <c r="M33" s="532"/>
      <c r="N33" s="530">
        <f>'Пр. 2 к пп. 3'!I154</f>
        <v>102451.5</v>
      </c>
      <c r="O33" s="531"/>
      <c r="P33" s="530">
        <f>'Пр. 2 к пп. 3'!J154</f>
        <v>70000</v>
      </c>
      <c r="Q33" s="531"/>
      <c r="R33" s="530">
        <f>'Пр. 2 к пп. 3'!K154</f>
        <v>0</v>
      </c>
      <c r="S33" s="531"/>
      <c r="T33" s="530">
        <f>'Пр. 2 к пп. 3'!L154</f>
        <v>0</v>
      </c>
      <c r="U33" s="531"/>
      <c r="V33" s="530">
        <f>'Пр. 2 к пп. 3'!M154</f>
        <v>74752.600000000006</v>
      </c>
      <c r="W33" s="531"/>
      <c r="X33" s="532"/>
      <c r="Y33" s="530">
        <f>'Пр. 2 к пп. 3'!N154</f>
        <v>0</v>
      </c>
      <c r="Z33" s="531"/>
      <c r="AA33" s="532"/>
      <c r="AB33" s="530">
        <f>'Пр. 2 к пп. 3'!O154</f>
        <v>77950.899999999994</v>
      </c>
      <c r="AC33" s="531"/>
      <c r="AD33" s="530">
        <f>'Пр. 2 к пп. 3'!P154</f>
        <v>0</v>
      </c>
      <c r="AE33" s="531"/>
    </row>
    <row r="34" spans="1:32" ht="15.75" customHeight="1" x14ac:dyDescent="0.3">
      <c r="A34" s="372"/>
      <c r="B34" s="373"/>
      <c r="C34" s="344" t="s">
        <v>41</v>
      </c>
      <c r="D34" s="345"/>
      <c r="E34" s="345"/>
      <c r="F34" s="345"/>
      <c r="G34" s="345"/>
      <c r="H34" s="530">
        <f>'Пр. 2 к пп. 3'!G155</f>
        <v>255155</v>
      </c>
      <c r="I34" s="531"/>
      <c r="J34" s="532"/>
      <c r="K34" s="530">
        <f>'Пр. 2 к пп. 3'!H155</f>
        <v>0</v>
      </c>
      <c r="L34" s="531"/>
      <c r="M34" s="532"/>
      <c r="N34" s="530">
        <f>'Пр. 2 к пп. 3'!I155</f>
        <v>102451.5</v>
      </c>
      <c r="O34" s="531"/>
      <c r="P34" s="530">
        <f>'Пр. 2 к пп. 3'!J155</f>
        <v>0</v>
      </c>
      <c r="Q34" s="531"/>
      <c r="R34" s="530">
        <f>'Пр. 2 к пп. 3'!K155</f>
        <v>0</v>
      </c>
      <c r="S34" s="531"/>
      <c r="T34" s="530">
        <f>'Пр. 2 к пп. 3'!L155</f>
        <v>0</v>
      </c>
      <c r="U34" s="531"/>
      <c r="V34" s="530">
        <f>'Пр. 2 к пп. 3'!M155</f>
        <v>74752.600000000006</v>
      </c>
      <c r="W34" s="531"/>
      <c r="X34" s="532"/>
      <c r="Y34" s="530">
        <f>'Пр. 2 к пп. 3'!N155</f>
        <v>0</v>
      </c>
      <c r="Z34" s="531"/>
      <c r="AA34" s="532"/>
      <c r="AB34" s="530">
        <f>'Пр. 2 к пп. 3'!O155</f>
        <v>77950.899999999994</v>
      </c>
      <c r="AC34" s="531"/>
      <c r="AD34" s="530">
        <f>'Пр. 2 к пп. 3'!P155</f>
        <v>0</v>
      </c>
      <c r="AE34" s="531"/>
    </row>
    <row r="35" spans="1:32" ht="15.75" customHeight="1" x14ac:dyDescent="0.3">
      <c r="A35" s="372"/>
      <c r="B35" s="373"/>
      <c r="C35" s="344" t="s">
        <v>28</v>
      </c>
      <c r="D35" s="345"/>
      <c r="E35" s="345"/>
      <c r="F35" s="345"/>
      <c r="G35" s="345"/>
      <c r="H35" s="530">
        <f>'Пр. 2 к пп. 3'!G156</f>
        <v>255155</v>
      </c>
      <c r="I35" s="531"/>
      <c r="J35" s="532"/>
      <c r="K35" s="530">
        <f>'Пр. 2 к пп. 3'!H156</f>
        <v>0</v>
      </c>
      <c r="L35" s="531"/>
      <c r="M35" s="532"/>
      <c r="N35" s="530">
        <f>'Пр. 2 к пп. 3'!I156</f>
        <v>102451.5</v>
      </c>
      <c r="O35" s="531"/>
      <c r="P35" s="530">
        <f>'Пр. 2 к пп. 3'!J156</f>
        <v>0</v>
      </c>
      <c r="Q35" s="531"/>
      <c r="R35" s="530">
        <f>'Пр. 2 к пп. 3'!K156</f>
        <v>0</v>
      </c>
      <c r="S35" s="531"/>
      <c r="T35" s="530">
        <f>'Пр. 2 к пп. 3'!L156</f>
        <v>0</v>
      </c>
      <c r="U35" s="531"/>
      <c r="V35" s="530">
        <f>'Пр. 2 к пп. 3'!M156</f>
        <v>74752.600000000006</v>
      </c>
      <c r="W35" s="531"/>
      <c r="X35" s="532"/>
      <c r="Y35" s="530">
        <f>'Пр. 2 к пп. 3'!N156</f>
        <v>0</v>
      </c>
      <c r="Z35" s="531"/>
      <c r="AA35" s="532"/>
      <c r="AB35" s="530">
        <f>'Пр. 2 к пп. 3'!O156</f>
        <v>77950.899999999994</v>
      </c>
      <c r="AC35" s="531"/>
      <c r="AD35" s="530">
        <f>'Пр. 2 к пп. 3'!P156</f>
        <v>0</v>
      </c>
      <c r="AE35" s="531"/>
    </row>
    <row r="36" spans="1:32" ht="15.6" x14ac:dyDescent="0.3">
      <c r="A36" s="374"/>
      <c r="B36" s="375"/>
      <c r="C36" s="344" t="s">
        <v>42</v>
      </c>
      <c r="D36" s="345"/>
      <c r="E36" s="345"/>
      <c r="F36" s="345"/>
      <c r="G36" s="345"/>
      <c r="H36" s="530">
        <f>SUM(H29:J35)</f>
        <v>1802623.6</v>
      </c>
      <c r="I36" s="531"/>
      <c r="J36" s="532"/>
      <c r="K36" s="530">
        <f>SUM(K29:M35)</f>
        <v>590205.39999999991</v>
      </c>
      <c r="L36" s="531"/>
      <c r="M36" s="532"/>
      <c r="N36" s="530">
        <f>SUM(N29:O35)</f>
        <v>751942.7</v>
      </c>
      <c r="O36" s="532"/>
      <c r="P36" s="530">
        <f>SUM(P29:Q35)</f>
        <v>399236.49999999994</v>
      </c>
      <c r="Q36" s="532"/>
      <c r="R36" s="530">
        <f>SUM(R29:S35)</f>
        <v>0</v>
      </c>
      <c r="S36" s="532"/>
      <c r="T36" s="530">
        <f>SUM(T29:U35)</f>
        <v>0</v>
      </c>
      <c r="U36" s="532"/>
      <c r="V36" s="530">
        <f>SUM(V29:X35)</f>
        <v>505024.6</v>
      </c>
      <c r="W36" s="531">
        <v>0</v>
      </c>
      <c r="X36" s="532"/>
      <c r="Y36" s="530">
        <f>SUM(Y29:AA35)</f>
        <v>113018</v>
      </c>
      <c r="Z36" s="531">
        <v>1</v>
      </c>
      <c r="AA36" s="532"/>
      <c r="AB36" s="530">
        <f>SUM(AB29:AC35)</f>
        <v>545656.30000000005</v>
      </c>
      <c r="AC36" s="532">
        <v>0</v>
      </c>
      <c r="AD36" s="530">
        <f>SUM(AD29:AE35)</f>
        <v>77950.899999999994</v>
      </c>
      <c r="AE36" s="532">
        <v>1</v>
      </c>
    </row>
    <row r="37" spans="1:32" ht="15.6" x14ac:dyDescent="0.3">
      <c r="A37" s="329" t="s">
        <v>148</v>
      </c>
      <c r="B37" s="343"/>
      <c r="C37" s="385" t="s">
        <v>149</v>
      </c>
      <c r="D37" s="385"/>
      <c r="E37" s="385"/>
      <c r="F37" s="385"/>
      <c r="G37" s="385"/>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row>
    <row r="38" spans="1:32" ht="72.75" customHeight="1" x14ac:dyDescent="0.3">
      <c r="A38" s="329" t="s">
        <v>741</v>
      </c>
      <c r="B38" s="343"/>
      <c r="C38" s="349" t="s">
        <v>245</v>
      </c>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row>
    <row r="39" spans="1:32" ht="54" customHeight="1" x14ac:dyDescent="0.3">
      <c r="A39" s="329" t="s">
        <v>150</v>
      </c>
      <c r="B39" s="343"/>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row>
    <row r="40" spans="1:32" ht="31.5" customHeight="1" x14ac:dyDescent="0.3">
      <c r="A40" s="329" t="s">
        <v>151</v>
      </c>
      <c r="B40" s="343"/>
      <c r="C40" s="316" t="s">
        <v>7</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row>
    <row r="41" spans="1:32" ht="54.75" customHeight="1" x14ac:dyDescent="0.3">
      <c r="A41" s="329" t="s">
        <v>152</v>
      </c>
      <c r="B41" s="343"/>
      <c r="C41" s="316" t="s">
        <v>246</v>
      </c>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row>
    <row r="42" spans="1:32" ht="51" customHeight="1" x14ac:dyDescent="0.3">
      <c r="A42" s="535" t="s">
        <v>581</v>
      </c>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row>
    <row r="43" spans="1:32" ht="409.6" customHeight="1" x14ac:dyDescent="0.3">
      <c r="A43" s="355" t="s">
        <v>645</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104"/>
    </row>
    <row r="44" spans="1:32" ht="48" customHeight="1" x14ac:dyDescent="0.3">
      <c r="A44" s="536"/>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row>
    <row r="45" spans="1:32" ht="322.5" customHeight="1" x14ac:dyDescent="0.3">
      <c r="A45" s="337" t="s">
        <v>644</v>
      </c>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row>
    <row r="46" spans="1:32" ht="53.25" customHeight="1" x14ac:dyDescent="0.3">
      <c r="A46" s="330" t="s">
        <v>678</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534"/>
    </row>
    <row r="47" spans="1:32" ht="42.75" customHeight="1" x14ac:dyDescent="0.3">
      <c r="A47" s="76"/>
      <c r="B47" s="484" t="s">
        <v>680</v>
      </c>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105"/>
      <c r="AB47" s="60"/>
      <c r="AC47" s="60"/>
      <c r="AD47" s="60"/>
      <c r="AE47" s="60"/>
    </row>
    <row r="48" spans="1:32" ht="99.75" customHeight="1" x14ac:dyDescent="0.3">
      <c r="A48" s="76"/>
      <c r="B48" s="491" t="s">
        <v>619</v>
      </c>
      <c r="C48" s="484" t="s">
        <v>676</v>
      </c>
      <c r="D48" s="484"/>
      <c r="E48" s="484"/>
      <c r="F48" s="484" t="s">
        <v>677</v>
      </c>
      <c r="G48" s="484"/>
      <c r="H48" s="484"/>
      <c r="I48" s="484" t="s">
        <v>634</v>
      </c>
      <c r="J48" s="484"/>
      <c r="K48" s="484"/>
      <c r="L48" s="484" t="s">
        <v>621</v>
      </c>
      <c r="M48" s="484"/>
      <c r="N48" s="484"/>
      <c r="O48" s="484" t="s">
        <v>622</v>
      </c>
      <c r="P48" s="484"/>
      <c r="Q48" s="484"/>
      <c r="R48" s="484" t="s">
        <v>658</v>
      </c>
      <c r="S48" s="484"/>
      <c r="T48" s="484"/>
      <c r="U48" s="484" t="s">
        <v>623</v>
      </c>
      <c r="V48" s="484"/>
      <c r="W48" s="484"/>
      <c r="X48" s="484" t="s">
        <v>624</v>
      </c>
      <c r="Y48" s="484"/>
      <c r="Z48" s="484"/>
      <c r="AA48" s="105"/>
      <c r="AB48" s="60"/>
      <c r="AC48" s="60"/>
      <c r="AD48" s="60"/>
      <c r="AE48" s="60"/>
    </row>
    <row r="49" spans="1:31" ht="41.25" customHeight="1" x14ac:dyDescent="0.3">
      <c r="A49" s="76"/>
      <c r="B49" s="491"/>
      <c r="C49" s="58">
        <v>2020</v>
      </c>
      <c r="D49" s="58">
        <v>2021</v>
      </c>
      <c r="E49" s="58">
        <v>2022</v>
      </c>
      <c r="F49" s="58">
        <v>2020</v>
      </c>
      <c r="G49" s="58">
        <v>2021</v>
      </c>
      <c r="H49" s="58">
        <v>2022</v>
      </c>
      <c r="I49" s="58">
        <v>2020</v>
      </c>
      <c r="J49" s="58">
        <v>2021</v>
      </c>
      <c r="K49" s="58">
        <v>2022</v>
      </c>
      <c r="L49" s="58">
        <v>2020</v>
      </c>
      <c r="M49" s="58">
        <v>2021</v>
      </c>
      <c r="N49" s="58">
        <v>2022</v>
      </c>
      <c r="O49" s="58">
        <v>2020</v>
      </c>
      <c r="P49" s="58">
        <v>2021</v>
      </c>
      <c r="Q49" s="58">
        <v>2022</v>
      </c>
      <c r="R49" s="58">
        <v>2020</v>
      </c>
      <c r="S49" s="58">
        <v>2021</v>
      </c>
      <c r="T49" s="58">
        <v>2022</v>
      </c>
      <c r="U49" s="58">
        <v>2020</v>
      </c>
      <c r="V49" s="58">
        <v>2021</v>
      </c>
      <c r="W49" s="58">
        <v>2022</v>
      </c>
      <c r="X49" s="58">
        <v>2020</v>
      </c>
      <c r="Y49" s="58">
        <v>2021</v>
      </c>
      <c r="Z49" s="58">
        <v>2022</v>
      </c>
      <c r="AA49" s="105"/>
      <c r="AB49" s="60"/>
      <c r="AC49" s="60"/>
      <c r="AD49" s="60"/>
      <c r="AE49" s="60"/>
    </row>
    <row r="50" spans="1:31" ht="84.75" customHeight="1" x14ac:dyDescent="0.3">
      <c r="A50" s="76"/>
      <c r="B50" s="51" t="s">
        <v>684</v>
      </c>
      <c r="C50" s="58" t="s">
        <v>71</v>
      </c>
      <c r="D50" s="58" t="s">
        <v>71</v>
      </c>
      <c r="E50" s="58" t="s">
        <v>71</v>
      </c>
      <c r="F50" s="58" t="s">
        <v>71</v>
      </c>
      <c r="G50" s="58" t="s">
        <v>71</v>
      </c>
      <c r="H50" s="58" t="s">
        <v>71</v>
      </c>
      <c r="I50" s="58" t="s">
        <v>71</v>
      </c>
      <c r="J50" s="58" t="s">
        <v>71</v>
      </c>
      <c r="K50" s="58" t="s">
        <v>71</v>
      </c>
      <c r="L50" s="58">
        <v>5.4</v>
      </c>
      <c r="M50" s="58">
        <v>6</v>
      </c>
      <c r="N50" s="58">
        <v>7.9</v>
      </c>
      <c r="O50" s="58"/>
      <c r="P50" s="58">
        <v>41.3</v>
      </c>
      <c r="Q50" s="58">
        <v>41.3</v>
      </c>
      <c r="R50" s="58">
        <v>16364</v>
      </c>
      <c r="S50" s="58">
        <v>25471</v>
      </c>
      <c r="T50" s="58">
        <v>27415</v>
      </c>
      <c r="U50" s="58" t="s">
        <v>71</v>
      </c>
      <c r="V50" s="139" t="s">
        <v>71</v>
      </c>
      <c r="W50" s="139" t="s">
        <v>71</v>
      </c>
      <c r="X50" s="58">
        <v>66</v>
      </c>
      <c r="Y50" s="58">
        <v>66</v>
      </c>
      <c r="Z50" s="58">
        <v>66</v>
      </c>
      <c r="AA50" s="105"/>
      <c r="AB50" s="60"/>
      <c r="AC50" s="60"/>
      <c r="AD50" s="60"/>
      <c r="AE50" s="60"/>
    </row>
    <row r="51" spans="1:31" ht="114.75" customHeight="1" x14ac:dyDescent="0.3">
      <c r="A51" s="76"/>
      <c r="B51" s="51" t="s">
        <v>682</v>
      </c>
      <c r="C51" s="58">
        <v>10</v>
      </c>
      <c r="D51" s="58" t="s">
        <v>71</v>
      </c>
      <c r="E51" s="58" t="s">
        <v>71</v>
      </c>
      <c r="F51" s="58" t="s">
        <v>71</v>
      </c>
      <c r="G51" s="58" t="s">
        <v>71</v>
      </c>
      <c r="H51" s="58" t="s">
        <v>71</v>
      </c>
      <c r="I51" s="58" t="s">
        <v>71</v>
      </c>
      <c r="J51" s="58" t="s">
        <v>71</v>
      </c>
      <c r="K51" s="58" t="s">
        <v>71</v>
      </c>
      <c r="L51" s="58" t="s">
        <v>71</v>
      </c>
      <c r="M51" s="58" t="s">
        <v>71</v>
      </c>
      <c r="N51" s="58" t="s">
        <v>71</v>
      </c>
      <c r="O51" s="58" t="s">
        <v>71</v>
      </c>
      <c r="P51" s="58" t="s">
        <v>71</v>
      </c>
      <c r="Q51" s="58" t="s">
        <v>71</v>
      </c>
      <c r="R51" s="58" t="s">
        <v>71</v>
      </c>
      <c r="S51" s="58" t="s">
        <v>71</v>
      </c>
      <c r="T51" s="58" t="s">
        <v>71</v>
      </c>
      <c r="U51" s="58" t="s">
        <v>71</v>
      </c>
      <c r="V51" s="58" t="s">
        <v>71</v>
      </c>
      <c r="W51" s="58" t="s">
        <v>71</v>
      </c>
      <c r="X51" s="58" t="s">
        <v>71</v>
      </c>
      <c r="Y51" s="58" t="s">
        <v>71</v>
      </c>
      <c r="Z51" s="58" t="s">
        <v>71</v>
      </c>
      <c r="AA51" s="105"/>
      <c r="AB51" s="60"/>
      <c r="AC51" s="60"/>
      <c r="AD51" s="60"/>
      <c r="AE51" s="60"/>
    </row>
    <row r="52" spans="1:31" ht="54.75" customHeight="1" x14ac:dyDescent="0.3">
      <c r="A52" s="76"/>
      <c r="B52" s="51" t="s">
        <v>366</v>
      </c>
      <c r="C52" s="58" t="s">
        <v>71</v>
      </c>
      <c r="D52" s="58" t="s">
        <v>71</v>
      </c>
      <c r="E52" s="58" t="s">
        <v>71</v>
      </c>
      <c r="F52" s="58" t="s">
        <v>71</v>
      </c>
      <c r="G52" s="58" t="s">
        <v>71</v>
      </c>
      <c r="H52" s="58" t="s">
        <v>71</v>
      </c>
      <c r="I52" s="58" t="s">
        <v>71</v>
      </c>
      <c r="J52" s="58" t="s">
        <v>71</v>
      </c>
      <c r="K52" s="58" t="s">
        <v>71</v>
      </c>
      <c r="L52" s="58" t="s">
        <v>71</v>
      </c>
      <c r="M52" s="58" t="s">
        <v>71</v>
      </c>
      <c r="N52" s="58" t="s">
        <v>71</v>
      </c>
      <c r="O52" s="58" t="s">
        <v>71</v>
      </c>
      <c r="P52" s="58" t="s">
        <v>71</v>
      </c>
      <c r="Q52" s="58" t="s">
        <v>71</v>
      </c>
      <c r="R52" s="58" t="s">
        <v>71</v>
      </c>
      <c r="S52" s="58" t="s">
        <v>71</v>
      </c>
      <c r="T52" s="58" t="s">
        <v>71</v>
      </c>
      <c r="U52" s="58" t="s">
        <v>71</v>
      </c>
      <c r="V52" s="58" t="s">
        <v>71</v>
      </c>
      <c r="W52" s="58" t="s">
        <v>71</v>
      </c>
      <c r="X52" s="58" t="s">
        <v>71</v>
      </c>
      <c r="Y52" s="58" t="s">
        <v>71</v>
      </c>
      <c r="Z52" s="58" t="s">
        <v>71</v>
      </c>
      <c r="AA52" s="105"/>
      <c r="AB52" s="60"/>
      <c r="AC52" s="60"/>
      <c r="AD52" s="60"/>
      <c r="AE52" s="60"/>
    </row>
    <row r="53" spans="1:31" ht="46.5" customHeight="1" x14ac:dyDescent="0.3">
      <c r="A53" s="76"/>
      <c r="B53" s="51" t="s">
        <v>367</v>
      </c>
      <c r="C53" s="58" t="s">
        <v>71</v>
      </c>
      <c r="D53" s="58" t="s">
        <v>71</v>
      </c>
      <c r="E53" s="58" t="s">
        <v>71</v>
      </c>
      <c r="F53" s="58" t="s">
        <v>71</v>
      </c>
      <c r="G53" s="58" t="s">
        <v>71</v>
      </c>
      <c r="H53" s="58" t="s">
        <v>71</v>
      </c>
      <c r="I53" s="58" t="s">
        <v>71</v>
      </c>
      <c r="J53" s="58" t="s">
        <v>71</v>
      </c>
      <c r="K53" s="58" t="s">
        <v>71</v>
      </c>
      <c r="L53" s="58" t="s">
        <v>71</v>
      </c>
      <c r="M53" s="58" t="s">
        <v>71</v>
      </c>
      <c r="N53" s="58" t="s">
        <v>71</v>
      </c>
      <c r="O53" s="58" t="s">
        <v>71</v>
      </c>
      <c r="P53" s="58" t="s">
        <v>71</v>
      </c>
      <c r="Q53" s="58" t="s">
        <v>71</v>
      </c>
      <c r="R53" s="58" t="s">
        <v>71</v>
      </c>
      <c r="S53" s="58" t="s">
        <v>71</v>
      </c>
      <c r="T53" s="58" t="s">
        <v>71</v>
      </c>
      <c r="U53" s="58" t="s">
        <v>71</v>
      </c>
      <c r="V53" s="58" t="s">
        <v>71</v>
      </c>
      <c r="W53" s="58" t="s">
        <v>71</v>
      </c>
      <c r="X53" s="58" t="s">
        <v>71</v>
      </c>
      <c r="Y53" s="58" t="s">
        <v>71</v>
      </c>
      <c r="Z53" s="58" t="s">
        <v>71</v>
      </c>
      <c r="AA53" s="105"/>
      <c r="AB53" s="60"/>
      <c r="AC53" s="60"/>
      <c r="AD53" s="60"/>
      <c r="AE53" s="60"/>
    </row>
    <row r="54" spans="1:31" ht="41.25" customHeight="1" x14ac:dyDescent="0.3">
      <c r="A54" s="76"/>
      <c r="B54" s="51" t="s">
        <v>368</v>
      </c>
      <c r="C54" s="58" t="s">
        <v>71</v>
      </c>
      <c r="D54" s="58" t="s">
        <v>71</v>
      </c>
      <c r="E54" s="58" t="s">
        <v>71</v>
      </c>
      <c r="F54" s="58" t="s">
        <v>71</v>
      </c>
      <c r="G54" s="58" t="s">
        <v>71</v>
      </c>
      <c r="H54" s="58" t="s">
        <v>71</v>
      </c>
      <c r="I54" s="58" t="s">
        <v>71</v>
      </c>
      <c r="J54" s="58" t="s">
        <v>71</v>
      </c>
      <c r="K54" s="58" t="s">
        <v>71</v>
      </c>
      <c r="L54" s="58" t="s">
        <v>71</v>
      </c>
      <c r="M54" s="58" t="s">
        <v>71</v>
      </c>
      <c r="N54" s="58" t="s">
        <v>71</v>
      </c>
      <c r="O54" s="58" t="s">
        <v>71</v>
      </c>
      <c r="P54" s="58" t="s">
        <v>71</v>
      </c>
      <c r="Q54" s="58" t="s">
        <v>71</v>
      </c>
      <c r="R54" s="58" t="s">
        <v>71</v>
      </c>
      <c r="S54" s="58" t="s">
        <v>71</v>
      </c>
      <c r="T54" s="58" t="s">
        <v>71</v>
      </c>
      <c r="U54" s="58" t="s">
        <v>71</v>
      </c>
      <c r="V54" s="58" t="s">
        <v>71</v>
      </c>
      <c r="W54" s="58" t="s">
        <v>71</v>
      </c>
      <c r="X54" s="58" t="s">
        <v>71</v>
      </c>
      <c r="Y54" s="58" t="s">
        <v>71</v>
      </c>
      <c r="Z54" s="58" t="s">
        <v>71</v>
      </c>
      <c r="AA54" s="105"/>
      <c r="AB54" s="60"/>
      <c r="AC54" s="60"/>
      <c r="AD54" s="60"/>
      <c r="AE54" s="60"/>
    </row>
    <row r="55" spans="1:31" ht="41.25" customHeight="1" x14ac:dyDescent="0.3">
      <c r="A55" s="76"/>
      <c r="B55" s="51" t="s">
        <v>369</v>
      </c>
      <c r="C55" s="58" t="s">
        <v>71</v>
      </c>
      <c r="D55" s="58" t="s">
        <v>71</v>
      </c>
      <c r="E55" s="58" t="s">
        <v>71</v>
      </c>
      <c r="F55" s="58" t="s">
        <v>71</v>
      </c>
      <c r="G55" s="58" t="s">
        <v>71</v>
      </c>
      <c r="H55" s="58" t="s">
        <v>71</v>
      </c>
      <c r="I55" s="58" t="s">
        <v>71</v>
      </c>
      <c r="J55" s="58" t="s">
        <v>71</v>
      </c>
      <c r="K55" s="58" t="s">
        <v>71</v>
      </c>
      <c r="L55" s="58" t="s">
        <v>71</v>
      </c>
      <c r="M55" s="58" t="s">
        <v>71</v>
      </c>
      <c r="N55" s="58" t="s">
        <v>71</v>
      </c>
      <c r="O55" s="58" t="s">
        <v>71</v>
      </c>
      <c r="P55" s="58" t="s">
        <v>71</v>
      </c>
      <c r="Q55" s="58" t="s">
        <v>71</v>
      </c>
      <c r="R55" s="58" t="s">
        <v>71</v>
      </c>
      <c r="S55" s="58" t="s">
        <v>71</v>
      </c>
      <c r="T55" s="58" t="s">
        <v>71</v>
      </c>
      <c r="U55" s="58" t="s">
        <v>71</v>
      </c>
      <c r="V55" s="58" t="s">
        <v>71</v>
      </c>
      <c r="W55" s="58" t="s">
        <v>71</v>
      </c>
      <c r="X55" s="58" t="s">
        <v>71</v>
      </c>
      <c r="Y55" s="58" t="s">
        <v>71</v>
      </c>
      <c r="Z55" s="58" t="s">
        <v>71</v>
      </c>
      <c r="AA55" s="105"/>
      <c r="AB55" s="60"/>
      <c r="AC55" s="60"/>
      <c r="AD55" s="60"/>
      <c r="AE55" s="60"/>
    </row>
    <row r="56" spans="1:31" ht="79.5" customHeight="1" x14ac:dyDescent="0.3">
      <c r="A56" s="76"/>
      <c r="B56" s="51" t="s">
        <v>476</v>
      </c>
      <c r="C56" s="58" t="s">
        <v>71</v>
      </c>
      <c r="D56" s="58" t="s">
        <v>71</v>
      </c>
      <c r="E56" s="58" t="s">
        <v>71</v>
      </c>
      <c r="F56" s="58" t="s">
        <v>71</v>
      </c>
      <c r="G56" s="58" t="s">
        <v>71</v>
      </c>
      <c r="H56" s="58" t="s">
        <v>71</v>
      </c>
      <c r="I56" s="58" t="s">
        <v>71</v>
      </c>
      <c r="J56" s="58" t="s">
        <v>71</v>
      </c>
      <c r="K56" s="58" t="s">
        <v>71</v>
      </c>
      <c r="L56" s="106">
        <v>0.154</v>
      </c>
      <c r="M56" s="106">
        <v>0.16</v>
      </c>
      <c r="N56" s="106">
        <v>0.152</v>
      </c>
      <c r="O56" s="58" t="s">
        <v>71</v>
      </c>
      <c r="P56" s="58" t="s">
        <v>71</v>
      </c>
      <c r="Q56" s="58" t="s">
        <v>71</v>
      </c>
      <c r="R56" s="58" t="s">
        <v>71</v>
      </c>
      <c r="S56" s="58" t="s">
        <v>71</v>
      </c>
      <c r="T56" s="58" t="s">
        <v>71</v>
      </c>
      <c r="U56" s="58" t="s">
        <v>71</v>
      </c>
      <c r="V56" s="58" t="s">
        <v>71</v>
      </c>
      <c r="W56" s="58" t="s">
        <v>71</v>
      </c>
      <c r="X56" s="58" t="s">
        <v>71</v>
      </c>
      <c r="Y56" s="58" t="s">
        <v>71</v>
      </c>
      <c r="Z56" s="58" t="s">
        <v>71</v>
      </c>
      <c r="AA56" s="105"/>
      <c r="AB56" s="60"/>
      <c r="AC56" s="60"/>
      <c r="AD56" s="60"/>
      <c r="AE56" s="60"/>
    </row>
    <row r="57" spans="1:31" ht="86.25" customHeight="1" x14ac:dyDescent="0.3">
      <c r="A57" s="76"/>
      <c r="B57" s="51" t="s">
        <v>670</v>
      </c>
      <c r="C57" s="58" t="s">
        <v>71</v>
      </c>
      <c r="D57" s="58" t="s">
        <v>71</v>
      </c>
      <c r="E57" s="58" t="s">
        <v>71</v>
      </c>
      <c r="F57" s="58" t="s">
        <v>71</v>
      </c>
      <c r="G57" s="58" t="s">
        <v>71</v>
      </c>
      <c r="H57" s="58" t="s">
        <v>71</v>
      </c>
      <c r="I57" s="58" t="s">
        <v>71</v>
      </c>
      <c r="J57" s="58" t="s">
        <v>71</v>
      </c>
      <c r="K57" s="58" t="s">
        <v>71</v>
      </c>
      <c r="L57" s="58" t="s">
        <v>71</v>
      </c>
      <c r="M57" s="58" t="s">
        <v>71</v>
      </c>
      <c r="N57" s="58" t="s">
        <v>71</v>
      </c>
      <c r="O57" s="58" t="s">
        <v>71</v>
      </c>
      <c r="P57" s="58" t="s">
        <v>71</v>
      </c>
      <c r="Q57" s="58" t="s">
        <v>71</v>
      </c>
      <c r="R57" s="58" t="s">
        <v>71</v>
      </c>
      <c r="S57" s="58" t="s">
        <v>71</v>
      </c>
      <c r="T57" s="58" t="s">
        <v>71</v>
      </c>
      <c r="U57" s="58" t="s">
        <v>71</v>
      </c>
      <c r="V57" s="58" t="s">
        <v>71</v>
      </c>
      <c r="W57" s="58" t="s">
        <v>71</v>
      </c>
      <c r="X57" s="58" t="s">
        <v>71</v>
      </c>
      <c r="Y57" s="58" t="s">
        <v>71</v>
      </c>
      <c r="Z57" s="58" t="s">
        <v>71</v>
      </c>
      <c r="AA57" s="105"/>
      <c r="AB57" s="60"/>
      <c r="AC57" s="60"/>
      <c r="AD57" s="60"/>
      <c r="AE57" s="60"/>
    </row>
    <row r="58" spans="1:31" ht="71.25" customHeight="1" x14ac:dyDescent="0.3">
      <c r="A58" s="76"/>
      <c r="B58" s="51" t="s">
        <v>671</v>
      </c>
      <c r="C58" s="58" t="s">
        <v>71</v>
      </c>
      <c r="D58" s="58" t="s">
        <v>71</v>
      </c>
      <c r="E58" s="58" t="s">
        <v>71</v>
      </c>
      <c r="F58" s="58" t="s">
        <v>71</v>
      </c>
      <c r="G58" s="58" t="s">
        <v>71</v>
      </c>
      <c r="H58" s="58" t="s">
        <v>71</v>
      </c>
      <c r="I58" s="58" t="s">
        <v>71</v>
      </c>
      <c r="J58" s="58" t="s">
        <v>71</v>
      </c>
      <c r="K58" s="58" t="s">
        <v>71</v>
      </c>
      <c r="L58" s="58">
        <v>1688</v>
      </c>
      <c r="M58" s="58">
        <v>1741</v>
      </c>
      <c r="N58" s="58">
        <v>1793</v>
      </c>
      <c r="O58" s="58" t="s">
        <v>71</v>
      </c>
      <c r="P58" s="58" t="s">
        <v>71</v>
      </c>
      <c r="Q58" s="58" t="s">
        <v>71</v>
      </c>
      <c r="R58" s="58" t="s">
        <v>71</v>
      </c>
      <c r="S58" s="58" t="s">
        <v>71</v>
      </c>
      <c r="T58" s="58" t="s">
        <v>71</v>
      </c>
      <c r="U58" s="58" t="s">
        <v>71</v>
      </c>
      <c r="V58" s="58" t="s">
        <v>71</v>
      </c>
      <c r="W58" s="58" t="s">
        <v>71</v>
      </c>
      <c r="X58" s="58" t="s">
        <v>71</v>
      </c>
      <c r="Y58" s="58" t="s">
        <v>71</v>
      </c>
      <c r="Z58" s="58" t="s">
        <v>71</v>
      </c>
      <c r="AA58" s="105"/>
      <c r="AB58" s="60"/>
      <c r="AC58" s="60"/>
      <c r="AD58" s="60"/>
      <c r="AE58" s="60"/>
    </row>
    <row r="59" spans="1:31" ht="52.5" customHeight="1" x14ac:dyDescent="0.3">
      <c r="A59" s="76"/>
      <c r="B59" s="51" t="s">
        <v>672</v>
      </c>
      <c r="C59" s="58" t="s">
        <v>71</v>
      </c>
      <c r="D59" s="58" t="s">
        <v>71</v>
      </c>
      <c r="E59" s="58" t="s">
        <v>71</v>
      </c>
      <c r="F59" s="58" t="s">
        <v>71</v>
      </c>
      <c r="G59" s="58" t="s">
        <v>71</v>
      </c>
      <c r="H59" s="58" t="s">
        <v>71</v>
      </c>
      <c r="I59" s="58" t="s">
        <v>71</v>
      </c>
      <c r="J59" s="58" t="s">
        <v>71</v>
      </c>
      <c r="K59" s="58" t="s">
        <v>71</v>
      </c>
      <c r="L59" s="58" t="s">
        <v>71</v>
      </c>
      <c r="M59" s="58" t="s">
        <v>71</v>
      </c>
      <c r="N59" s="58" t="s">
        <v>71</v>
      </c>
      <c r="O59" s="58" t="s">
        <v>71</v>
      </c>
      <c r="P59" s="58" t="s">
        <v>71</v>
      </c>
      <c r="Q59" s="58" t="s">
        <v>71</v>
      </c>
      <c r="R59" s="58" t="s">
        <v>71</v>
      </c>
      <c r="S59" s="58" t="s">
        <v>71</v>
      </c>
      <c r="T59" s="58" t="s">
        <v>71</v>
      </c>
      <c r="U59" s="58" t="s">
        <v>71</v>
      </c>
      <c r="V59" s="58" t="s">
        <v>71</v>
      </c>
      <c r="W59" s="58" t="s">
        <v>71</v>
      </c>
      <c r="X59" s="58" t="s">
        <v>71</v>
      </c>
      <c r="Y59" s="58" t="s">
        <v>71</v>
      </c>
      <c r="Z59" s="58" t="s">
        <v>71</v>
      </c>
      <c r="AA59" s="105"/>
      <c r="AB59" s="60"/>
      <c r="AC59" s="60"/>
      <c r="AD59" s="60"/>
      <c r="AE59" s="60"/>
    </row>
    <row r="60" spans="1:31" ht="50.25" customHeight="1" x14ac:dyDescent="0.3">
      <c r="A60" s="76"/>
      <c r="B60" s="51" t="s">
        <v>354</v>
      </c>
      <c r="C60" s="58" t="s">
        <v>71</v>
      </c>
      <c r="D60" s="58" t="s">
        <v>71</v>
      </c>
      <c r="E60" s="58" t="s">
        <v>71</v>
      </c>
      <c r="F60" s="58" t="s">
        <v>71</v>
      </c>
      <c r="G60" s="58" t="s">
        <v>71</v>
      </c>
      <c r="H60" s="58" t="s">
        <v>71</v>
      </c>
      <c r="I60" s="58" t="s">
        <v>71</v>
      </c>
      <c r="J60" s="58" t="s">
        <v>71</v>
      </c>
      <c r="K60" s="58" t="s">
        <v>71</v>
      </c>
      <c r="L60" s="58" t="s">
        <v>71</v>
      </c>
      <c r="M60" s="58" t="s">
        <v>71</v>
      </c>
      <c r="N60" s="58" t="s">
        <v>71</v>
      </c>
      <c r="O60" s="58" t="s">
        <v>71</v>
      </c>
      <c r="P60" s="58" t="s">
        <v>71</v>
      </c>
      <c r="Q60" s="58" t="s">
        <v>71</v>
      </c>
      <c r="R60" s="58" t="s">
        <v>71</v>
      </c>
      <c r="S60" s="58" t="s">
        <v>71</v>
      </c>
      <c r="T60" s="58" t="s">
        <v>71</v>
      </c>
      <c r="U60" s="58" t="s">
        <v>71</v>
      </c>
      <c r="V60" s="58" t="s">
        <v>71</v>
      </c>
      <c r="W60" s="58" t="s">
        <v>71</v>
      </c>
      <c r="X60" s="58" t="s">
        <v>71</v>
      </c>
      <c r="Y60" s="58" t="s">
        <v>71</v>
      </c>
      <c r="Z60" s="58" t="s">
        <v>71</v>
      </c>
      <c r="AA60" s="105"/>
      <c r="AB60" s="60"/>
      <c r="AC60" s="60"/>
      <c r="AD60" s="60"/>
      <c r="AE60" s="60"/>
    </row>
    <row r="61" spans="1:31" ht="53.25" customHeight="1" x14ac:dyDescent="0.3">
      <c r="A61" s="76"/>
      <c r="B61" s="51" t="s">
        <v>533</v>
      </c>
      <c r="C61" s="58" t="s">
        <v>71</v>
      </c>
      <c r="D61" s="58" t="s">
        <v>71</v>
      </c>
      <c r="E61" s="58" t="s">
        <v>71</v>
      </c>
      <c r="F61" s="58" t="s">
        <v>71</v>
      </c>
      <c r="G61" s="58" t="s">
        <v>71</v>
      </c>
      <c r="H61" s="58" t="s">
        <v>71</v>
      </c>
      <c r="I61" s="58" t="s">
        <v>71</v>
      </c>
      <c r="J61" s="58" t="s">
        <v>71</v>
      </c>
      <c r="K61" s="58" t="s">
        <v>71</v>
      </c>
      <c r="L61" s="58" t="s">
        <v>71</v>
      </c>
      <c r="M61" s="58" t="s">
        <v>71</v>
      </c>
      <c r="N61" s="58" t="s">
        <v>71</v>
      </c>
      <c r="O61" s="58" t="s">
        <v>71</v>
      </c>
      <c r="P61" s="58" t="s">
        <v>71</v>
      </c>
      <c r="Q61" s="58" t="s">
        <v>71</v>
      </c>
      <c r="R61" s="58" t="s">
        <v>71</v>
      </c>
      <c r="S61" s="58" t="s">
        <v>71</v>
      </c>
      <c r="T61" s="58" t="s">
        <v>71</v>
      </c>
      <c r="U61" s="58" t="s">
        <v>71</v>
      </c>
      <c r="V61" s="58" t="s">
        <v>71</v>
      </c>
      <c r="W61" s="58" t="s">
        <v>71</v>
      </c>
      <c r="X61" s="58" t="s">
        <v>71</v>
      </c>
      <c r="Y61" s="58" t="s">
        <v>71</v>
      </c>
      <c r="Z61" s="58" t="s">
        <v>71</v>
      </c>
      <c r="AA61" s="105"/>
      <c r="AB61" s="60"/>
      <c r="AC61" s="60"/>
      <c r="AD61" s="60"/>
      <c r="AE61" s="60"/>
    </row>
    <row r="62" spans="1:31" ht="75.75" customHeight="1" x14ac:dyDescent="0.3">
      <c r="A62" s="76"/>
      <c r="B62" s="51" t="s">
        <v>531</v>
      </c>
      <c r="C62" s="58" t="s">
        <v>71</v>
      </c>
      <c r="D62" s="58" t="s">
        <v>71</v>
      </c>
      <c r="E62" s="58" t="s">
        <v>71</v>
      </c>
      <c r="F62" s="58" t="s">
        <v>71</v>
      </c>
      <c r="G62" s="58" t="s">
        <v>71</v>
      </c>
      <c r="H62" s="58" t="s">
        <v>71</v>
      </c>
      <c r="I62" s="58" t="s">
        <v>71</v>
      </c>
      <c r="J62" s="58" t="s">
        <v>71</v>
      </c>
      <c r="K62" s="58" t="s">
        <v>71</v>
      </c>
      <c r="L62" s="58" t="s">
        <v>71</v>
      </c>
      <c r="M62" s="58" t="s">
        <v>71</v>
      </c>
      <c r="N62" s="58" t="s">
        <v>71</v>
      </c>
      <c r="O62" s="58" t="s">
        <v>71</v>
      </c>
      <c r="P62" s="58" t="s">
        <v>71</v>
      </c>
      <c r="Q62" s="58" t="s">
        <v>71</v>
      </c>
      <c r="R62" s="58" t="s">
        <v>71</v>
      </c>
      <c r="S62" s="58" t="s">
        <v>71</v>
      </c>
      <c r="T62" s="58" t="s">
        <v>71</v>
      </c>
      <c r="U62" s="58" t="s">
        <v>71</v>
      </c>
      <c r="V62" s="58" t="s">
        <v>71</v>
      </c>
      <c r="W62" s="58" t="s">
        <v>71</v>
      </c>
      <c r="X62" s="58" t="s">
        <v>71</v>
      </c>
      <c r="Y62" s="58" t="s">
        <v>71</v>
      </c>
      <c r="Z62" s="58" t="s">
        <v>71</v>
      </c>
      <c r="AA62" s="105"/>
      <c r="AB62" s="60"/>
      <c r="AC62" s="60"/>
      <c r="AD62" s="60"/>
      <c r="AE62" s="60"/>
    </row>
    <row r="63" spans="1:31" ht="68.25" customHeight="1" x14ac:dyDescent="0.3">
      <c r="A63" s="76"/>
      <c r="B63" s="51" t="s">
        <v>532</v>
      </c>
      <c r="C63" s="58" t="s">
        <v>71</v>
      </c>
      <c r="D63" s="58" t="s">
        <v>71</v>
      </c>
      <c r="E63" s="58" t="s">
        <v>71</v>
      </c>
      <c r="F63" s="58" t="s">
        <v>71</v>
      </c>
      <c r="G63" s="58" t="s">
        <v>71</v>
      </c>
      <c r="H63" s="58" t="s">
        <v>71</v>
      </c>
      <c r="I63" s="58" t="s">
        <v>71</v>
      </c>
      <c r="J63" s="58" t="s">
        <v>71</v>
      </c>
      <c r="K63" s="58" t="s">
        <v>71</v>
      </c>
      <c r="L63" s="58" t="s">
        <v>71</v>
      </c>
      <c r="M63" s="58" t="s">
        <v>71</v>
      </c>
      <c r="N63" s="58" t="s">
        <v>71</v>
      </c>
      <c r="O63" s="58" t="s">
        <v>71</v>
      </c>
      <c r="P63" s="58" t="s">
        <v>71</v>
      </c>
      <c r="Q63" s="58" t="s">
        <v>71</v>
      </c>
      <c r="R63" s="58" t="s">
        <v>71</v>
      </c>
      <c r="S63" s="58" t="s">
        <v>71</v>
      </c>
      <c r="T63" s="58" t="s">
        <v>71</v>
      </c>
      <c r="U63" s="58" t="s">
        <v>71</v>
      </c>
      <c r="V63" s="58" t="s">
        <v>71</v>
      </c>
      <c r="W63" s="58" t="s">
        <v>71</v>
      </c>
      <c r="X63" s="58" t="s">
        <v>71</v>
      </c>
      <c r="Y63" s="58" t="s">
        <v>71</v>
      </c>
      <c r="Z63" s="58" t="s">
        <v>71</v>
      </c>
      <c r="AA63" s="105"/>
      <c r="AB63" s="60"/>
      <c r="AC63" s="60"/>
      <c r="AD63" s="60"/>
      <c r="AE63" s="60"/>
    </row>
    <row r="64" spans="1:31" ht="52.5" customHeight="1" x14ac:dyDescent="0.3">
      <c r="A64" s="76"/>
      <c r="B64" s="51" t="s">
        <v>356</v>
      </c>
      <c r="C64" s="58" t="s">
        <v>71</v>
      </c>
      <c r="D64" s="58" t="s">
        <v>71</v>
      </c>
      <c r="E64" s="58" t="s">
        <v>71</v>
      </c>
      <c r="F64" s="58" t="s">
        <v>71</v>
      </c>
      <c r="G64" s="58" t="s">
        <v>71</v>
      </c>
      <c r="H64" s="58" t="s">
        <v>71</v>
      </c>
      <c r="I64" s="58" t="s">
        <v>71</v>
      </c>
      <c r="J64" s="58" t="s">
        <v>71</v>
      </c>
      <c r="K64" s="58" t="s">
        <v>71</v>
      </c>
      <c r="L64" s="58" t="s">
        <v>71</v>
      </c>
      <c r="M64" s="58" t="s">
        <v>71</v>
      </c>
      <c r="N64" s="58" t="s">
        <v>71</v>
      </c>
      <c r="O64" s="58" t="s">
        <v>71</v>
      </c>
      <c r="P64" s="58" t="s">
        <v>71</v>
      </c>
      <c r="Q64" s="58" t="s">
        <v>71</v>
      </c>
      <c r="R64" s="58" t="s">
        <v>71</v>
      </c>
      <c r="S64" s="58" t="s">
        <v>71</v>
      </c>
      <c r="T64" s="58" t="s">
        <v>71</v>
      </c>
      <c r="U64" s="58" t="s">
        <v>71</v>
      </c>
      <c r="V64" s="58" t="s">
        <v>71</v>
      </c>
      <c r="W64" s="58" t="s">
        <v>71</v>
      </c>
      <c r="X64" s="58" t="s">
        <v>71</v>
      </c>
      <c r="Y64" s="58" t="s">
        <v>71</v>
      </c>
      <c r="Z64" s="58" t="s">
        <v>71</v>
      </c>
      <c r="AA64" s="105"/>
      <c r="AB64" s="60"/>
      <c r="AC64" s="60"/>
      <c r="AD64" s="60"/>
      <c r="AE64" s="60"/>
    </row>
    <row r="65" spans="1:33" ht="48" customHeight="1" x14ac:dyDescent="0.3">
      <c r="A65" s="76"/>
      <c r="B65" s="51" t="s">
        <v>356</v>
      </c>
      <c r="C65" s="58" t="s">
        <v>71</v>
      </c>
      <c r="D65" s="58" t="s">
        <v>71</v>
      </c>
      <c r="E65" s="58" t="s">
        <v>71</v>
      </c>
      <c r="F65" s="58" t="s">
        <v>71</v>
      </c>
      <c r="G65" s="58" t="s">
        <v>71</v>
      </c>
      <c r="H65" s="58" t="s">
        <v>71</v>
      </c>
      <c r="I65" s="58" t="s">
        <v>71</v>
      </c>
      <c r="J65" s="58" t="s">
        <v>71</v>
      </c>
      <c r="K65" s="58" t="s">
        <v>71</v>
      </c>
      <c r="L65" s="58" t="s">
        <v>71</v>
      </c>
      <c r="M65" s="58" t="s">
        <v>71</v>
      </c>
      <c r="N65" s="58" t="s">
        <v>71</v>
      </c>
      <c r="O65" s="58" t="s">
        <v>71</v>
      </c>
      <c r="P65" s="58" t="s">
        <v>71</v>
      </c>
      <c r="Q65" s="58" t="s">
        <v>71</v>
      </c>
      <c r="R65" s="58" t="s">
        <v>71</v>
      </c>
      <c r="S65" s="58" t="s">
        <v>71</v>
      </c>
      <c r="T65" s="58" t="s">
        <v>71</v>
      </c>
      <c r="U65" s="58" t="s">
        <v>71</v>
      </c>
      <c r="V65" s="58" t="s">
        <v>71</v>
      </c>
      <c r="W65" s="58" t="s">
        <v>71</v>
      </c>
      <c r="X65" s="58" t="s">
        <v>71</v>
      </c>
      <c r="Y65" s="58" t="s">
        <v>71</v>
      </c>
      <c r="Z65" s="58" t="s">
        <v>71</v>
      </c>
      <c r="AA65" s="105"/>
      <c r="AB65" s="60"/>
      <c r="AC65" s="60"/>
      <c r="AD65" s="60"/>
      <c r="AE65" s="60"/>
    </row>
    <row r="66" spans="1:33" ht="12.75" customHeight="1" x14ac:dyDescent="0.3">
      <c r="A66" s="76"/>
      <c r="B66" s="103"/>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4"/>
      <c r="AB66" s="4"/>
      <c r="AC66" s="4"/>
      <c r="AD66" s="4"/>
      <c r="AE66" s="4"/>
    </row>
    <row r="67" spans="1:33" ht="15.6" x14ac:dyDescent="0.3">
      <c r="A67" s="304" t="s">
        <v>154</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row>
    <row r="68" spans="1:33" ht="15.6" x14ac:dyDescent="0.3">
      <c r="A68" s="337" t="s">
        <v>613</v>
      </c>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row>
    <row r="69" spans="1:33" ht="15.6" x14ac:dyDescent="0.3">
      <c r="A69" s="304" t="s">
        <v>155</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row>
    <row r="70" spans="1:33" ht="97.5" customHeight="1" x14ac:dyDescent="0.3">
      <c r="A70" s="337" t="s">
        <v>504</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row>
    <row r="72" spans="1:33" ht="15.6" x14ac:dyDescent="0.3">
      <c r="A72" s="355" t="s">
        <v>247</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170"/>
    </row>
    <row r="73" spans="1:33" ht="33" customHeight="1" x14ac:dyDescent="0.3">
      <c r="A73" s="327" t="s">
        <v>157</v>
      </c>
      <c r="B73" s="326" t="s">
        <v>158</v>
      </c>
      <c r="C73" s="326"/>
      <c r="D73" s="326" t="s">
        <v>159</v>
      </c>
      <c r="E73" s="350"/>
      <c r="F73" s="350"/>
      <c r="G73" s="350"/>
      <c r="H73" s="350"/>
      <c r="I73" s="350"/>
      <c r="J73" s="350"/>
      <c r="K73" s="350"/>
      <c r="L73" s="326" t="s">
        <v>160</v>
      </c>
      <c r="M73" s="351"/>
      <c r="N73" s="351"/>
      <c r="O73" s="351"/>
      <c r="P73" s="351"/>
      <c r="Q73" s="351"/>
      <c r="R73" s="351"/>
      <c r="S73" s="326" t="s">
        <v>161</v>
      </c>
      <c r="T73" s="326"/>
      <c r="U73" s="326"/>
      <c r="V73" s="326"/>
      <c r="W73" s="326"/>
      <c r="X73" s="352"/>
      <c r="Y73" s="352"/>
      <c r="Z73" s="220"/>
      <c r="AA73" s="220"/>
      <c r="AB73" s="220"/>
      <c r="AC73" s="220"/>
      <c r="AD73" s="220"/>
      <c r="AE73" s="220"/>
      <c r="AF73" s="221"/>
      <c r="AG73" s="87"/>
    </row>
    <row r="74" spans="1:33" ht="56.25" customHeight="1" x14ac:dyDescent="0.3">
      <c r="A74" s="327"/>
      <c r="B74" s="326"/>
      <c r="C74" s="326"/>
      <c r="D74" s="161" t="s">
        <v>162</v>
      </c>
      <c r="E74" s="222" t="s">
        <v>22</v>
      </c>
      <c r="F74" s="222" t="s">
        <v>23</v>
      </c>
      <c r="G74" s="222" t="s">
        <v>24</v>
      </c>
      <c r="H74" s="222" t="s">
        <v>25</v>
      </c>
      <c r="I74" s="222" t="s">
        <v>26</v>
      </c>
      <c r="J74" s="222" t="s">
        <v>41</v>
      </c>
      <c r="K74" s="222" t="s">
        <v>28</v>
      </c>
      <c r="L74" s="222" t="s">
        <v>22</v>
      </c>
      <c r="M74" s="222" t="s">
        <v>23</v>
      </c>
      <c r="N74" s="222" t="s">
        <v>24</v>
      </c>
      <c r="O74" s="222" t="s">
        <v>25</v>
      </c>
      <c r="P74" s="222" t="s">
        <v>26</v>
      </c>
      <c r="Q74" s="222" t="s">
        <v>41</v>
      </c>
      <c r="R74" s="222" t="s">
        <v>28</v>
      </c>
      <c r="S74" s="222" t="s">
        <v>22</v>
      </c>
      <c r="T74" s="222" t="s">
        <v>23</v>
      </c>
      <c r="U74" s="222" t="s">
        <v>24</v>
      </c>
      <c r="V74" s="222" t="s">
        <v>25</v>
      </c>
      <c r="W74" s="222" t="s">
        <v>26</v>
      </c>
      <c r="X74" s="222" t="s">
        <v>41</v>
      </c>
      <c r="Y74" s="222" t="s">
        <v>28</v>
      </c>
      <c r="Z74" s="223"/>
      <c r="AA74" s="223"/>
      <c r="AB74" s="223"/>
      <c r="AC74" s="223"/>
      <c r="AD74" s="223"/>
      <c r="AE74" s="223"/>
      <c r="AF74" s="170"/>
    </row>
    <row r="75" spans="1:33" ht="54" customHeight="1" x14ac:dyDescent="0.3">
      <c r="A75" s="168">
        <v>1</v>
      </c>
      <c r="B75" s="358" t="s">
        <v>599</v>
      </c>
      <c r="C75" s="496"/>
      <c r="D75" s="496"/>
      <c r="E75" s="496"/>
      <c r="F75" s="496"/>
      <c r="G75" s="496"/>
      <c r="H75" s="496"/>
      <c r="I75" s="496"/>
      <c r="J75" s="496"/>
      <c r="K75" s="496"/>
      <c r="L75" s="496"/>
      <c r="M75" s="496"/>
      <c r="N75" s="496"/>
      <c r="O75" s="496"/>
      <c r="P75" s="496"/>
      <c r="Q75" s="496"/>
      <c r="R75" s="496"/>
      <c r="S75" s="496"/>
      <c r="T75" s="496"/>
      <c r="U75" s="496"/>
      <c r="V75" s="496"/>
      <c r="W75" s="496"/>
      <c r="X75" s="496"/>
      <c r="Y75" s="359"/>
      <c r="Z75" s="223"/>
      <c r="AA75" s="223"/>
      <c r="AB75" s="223"/>
      <c r="AC75" s="223"/>
      <c r="AD75" s="223"/>
      <c r="AE75" s="223"/>
      <c r="AF75" s="170"/>
    </row>
    <row r="76" spans="1:33" ht="274.5" customHeight="1" x14ac:dyDescent="0.3">
      <c r="A76" s="353" t="s">
        <v>83</v>
      </c>
      <c r="B76" s="349" t="s">
        <v>526</v>
      </c>
      <c r="C76" s="349"/>
      <c r="D76" s="161" t="s">
        <v>248</v>
      </c>
      <c r="E76" s="167" t="s">
        <v>801</v>
      </c>
      <c r="F76" s="167" t="s">
        <v>801</v>
      </c>
      <c r="G76" s="167" t="s">
        <v>801</v>
      </c>
      <c r="H76" s="167" t="s">
        <v>801</v>
      </c>
      <c r="I76" s="167" t="s">
        <v>801</v>
      </c>
      <c r="J76" s="167" t="s">
        <v>801</v>
      </c>
      <c r="K76" s="167" t="s">
        <v>801</v>
      </c>
      <c r="L76" s="225">
        <f>S76/$AF$76</f>
        <v>9.5783811475409841</v>
      </c>
      <c r="M76" s="225">
        <f t="shared" ref="M76:Q76" si="0">T76/$AF$76</f>
        <v>10.173299180327868</v>
      </c>
      <c r="N76" s="225">
        <f t="shared" si="0"/>
        <v>10.173299180327868</v>
      </c>
      <c r="O76" s="225">
        <f t="shared" si="0"/>
        <v>10.101922131147541</v>
      </c>
      <c r="P76" s="225">
        <f t="shared" si="0"/>
        <v>10.101922131147541</v>
      </c>
      <c r="Q76" s="225">
        <f t="shared" si="0"/>
        <v>10.101922131147541</v>
      </c>
      <c r="R76" s="225">
        <f>Y76/$AF$76</f>
        <v>10.101922131147541</v>
      </c>
      <c r="S76" s="225">
        <f>'Пр. 2 к пп. 3'!$G21</f>
        <v>233712.5</v>
      </c>
      <c r="T76" s="225">
        <f>'Пр. 2 к пп. 3'!$G22</f>
        <v>248228.5</v>
      </c>
      <c r="U76" s="225">
        <f>'Пр. 2 к пп. 3'!$G23</f>
        <v>248228.5</v>
      </c>
      <c r="V76" s="225">
        <f>'Пр. 2 к пп. 3'!$G24</f>
        <v>246486.9</v>
      </c>
      <c r="W76" s="225">
        <f>'Пр. 2 к пп. 3'!$G25</f>
        <v>246486.9</v>
      </c>
      <c r="X76" s="225">
        <f>'Пр. 2 к пп. 3'!$G26</f>
        <v>246486.9</v>
      </c>
      <c r="Y76" s="225">
        <f>'Пр. 2 к пп. 3'!$G27</f>
        <v>246486.9</v>
      </c>
      <c r="Z76" s="226"/>
      <c r="AA76" s="227"/>
      <c r="AB76" s="227"/>
      <c r="AC76" s="227"/>
      <c r="AD76" s="227"/>
      <c r="AE76" s="227"/>
      <c r="AF76" s="170">
        <v>24400</v>
      </c>
    </row>
    <row r="77" spans="1:33" s="157" customFormat="1" ht="135" customHeight="1" x14ac:dyDescent="0.3">
      <c r="A77" s="354"/>
      <c r="B77" s="349" t="s">
        <v>798</v>
      </c>
      <c r="C77" s="349"/>
      <c r="D77" s="161" t="s">
        <v>166</v>
      </c>
      <c r="E77" s="167">
        <v>9</v>
      </c>
      <c r="F77" s="167">
        <v>9</v>
      </c>
      <c r="G77" s="167">
        <v>9</v>
      </c>
      <c r="H77" s="167">
        <v>9</v>
      </c>
      <c r="I77" s="167">
        <v>9</v>
      </c>
      <c r="J77" s="167">
        <v>9</v>
      </c>
      <c r="K77" s="167">
        <v>9</v>
      </c>
      <c r="L77" s="225">
        <f>S77/E77</f>
        <v>8661.2111111111099</v>
      </c>
      <c r="M77" s="225">
        <f t="shared" ref="M77:R77" si="1">T77/F77</f>
        <v>8661.2111111111099</v>
      </c>
      <c r="N77" s="225">
        <f t="shared" si="1"/>
        <v>8661.2111111111099</v>
      </c>
      <c r="O77" s="225">
        <f t="shared" si="1"/>
        <v>8661.2111111111099</v>
      </c>
      <c r="P77" s="225">
        <f t="shared" si="1"/>
        <v>8661.2111111111099</v>
      </c>
      <c r="Q77" s="225">
        <f t="shared" si="1"/>
        <v>8661.2111111111099</v>
      </c>
      <c r="R77" s="225">
        <f t="shared" si="1"/>
        <v>8661.2111111111099</v>
      </c>
      <c r="S77" s="225">
        <f>'Пр. 2 к пп. 3'!O21</f>
        <v>77950.899999999994</v>
      </c>
      <c r="T77" s="225">
        <f>'Пр. 2 к пп. 3'!O22</f>
        <v>77950.899999999994</v>
      </c>
      <c r="U77" s="225">
        <f>'Пр. 2 к пп. 3'!O23</f>
        <v>77950.899999999994</v>
      </c>
      <c r="V77" s="225">
        <f>'Пр. 2 к пп. 3'!O24</f>
        <v>77950.899999999994</v>
      </c>
      <c r="W77" s="225">
        <f>'Пр. 2 к пп. 3'!O25</f>
        <v>77950.899999999994</v>
      </c>
      <c r="X77" s="225">
        <f>'Пр. 2 к пп. 3'!O26</f>
        <v>77950.899999999994</v>
      </c>
      <c r="Y77" s="225">
        <f>'Пр. 2 к пп. 3'!O27</f>
        <v>77950.899999999994</v>
      </c>
      <c r="Z77" s="226"/>
      <c r="AA77" s="227"/>
      <c r="AB77" s="227"/>
      <c r="AC77" s="227"/>
      <c r="AD77" s="227"/>
      <c r="AE77" s="227"/>
      <c r="AF77" s="170"/>
    </row>
    <row r="78" spans="1:33" ht="15.6" x14ac:dyDescent="0.3">
      <c r="A78" s="168">
        <v>2</v>
      </c>
      <c r="B78" s="358" t="s">
        <v>600</v>
      </c>
      <c r="C78" s="496"/>
      <c r="D78" s="496"/>
      <c r="E78" s="496"/>
      <c r="F78" s="496"/>
      <c r="G78" s="496"/>
      <c r="H78" s="496"/>
      <c r="I78" s="496"/>
      <c r="J78" s="496"/>
      <c r="K78" s="496"/>
      <c r="L78" s="496"/>
      <c r="M78" s="496"/>
      <c r="N78" s="496"/>
      <c r="O78" s="496"/>
      <c r="P78" s="496"/>
      <c r="Q78" s="496"/>
      <c r="R78" s="496"/>
      <c r="S78" s="496"/>
      <c r="T78" s="496"/>
      <c r="U78" s="496"/>
      <c r="V78" s="496"/>
      <c r="W78" s="496"/>
      <c r="X78" s="496"/>
      <c r="Y78" s="359"/>
      <c r="Z78" s="223"/>
      <c r="AA78" s="223"/>
      <c r="AB78" s="223"/>
      <c r="AC78" s="223"/>
      <c r="AD78" s="223"/>
      <c r="AE78" s="223"/>
      <c r="AF78" s="170"/>
    </row>
    <row r="79" spans="1:33" ht="66.75" customHeight="1" x14ac:dyDescent="0.3">
      <c r="A79" s="228" t="s">
        <v>85</v>
      </c>
      <c r="B79" s="349" t="s">
        <v>527</v>
      </c>
      <c r="C79" s="349"/>
      <c r="D79" s="161" t="s">
        <v>249</v>
      </c>
      <c r="E79" s="167">
        <f>'Пр.1 к пп.3'!G22</f>
        <v>5</v>
      </c>
      <c r="F79" s="167">
        <f>'Пр.1 к пп.3'!I22</f>
        <v>5</v>
      </c>
      <c r="G79" s="167">
        <f>'Пр.1 к пп.3'!K22</f>
        <v>5</v>
      </c>
      <c r="H79" s="167">
        <f>'Пр.1 к пп.3'!M22</f>
        <v>5</v>
      </c>
      <c r="I79" s="167">
        <f>'Пр.1 к пп.3'!O22</f>
        <v>5</v>
      </c>
      <c r="J79" s="167">
        <f>'Пр.1 к пп.3'!Q22</f>
        <v>5</v>
      </c>
      <c r="K79" s="167">
        <f>'Пр.1 к пп.3'!S22</f>
        <v>5</v>
      </c>
      <c r="L79" s="225">
        <f>S79/E79</f>
        <v>1040.1399999999999</v>
      </c>
      <c r="M79" s="225">
        <f t="shared" ref="M79:R79" si="2">T79/F79</f>
        <v>884.8599999999999</v>
      </c>
      <c r="N79" s="225">
        <f t="shared" si="2"/>
        <v>540.14</v>
      </c>
      <c r="O79" s="225">
        <f t="shared" si="2"/>
        <v>540.14</v>
      </c>
      <c r="P79" s="225">
        <f t="shared" si="2"/>
        <v>540.14</v>
      </c>
      <c r="Q79" s="225">
        <f t="shared" si="2"/>
        <v>540.14</v>
      </c>
      <c r="R79" s="225">
        <f t="shared" si="2"/>
        <v>540.14</v>
      </c>
      <c r="S79" s="225">
        <f>'Пр. 2 к пп. 3'!$G45</f>
        <v>5200.7</v>
      </c>
      <c r="T79" s="225">
        <f>'Пр. 2 к пп. 3'!$G46</f>
        <v>4424.2999999999993</v>
      </c>
      <c r="U79" s="225">
        <f>'Пр. 2 к пп. 3'!$G47</f>
        <v>2700.7</v>
      </c>
      <c r="V79" s="225">
        <f>'Пр. 2 к пп. 3'!$G48</f>
        <v>2700.7</v>
      </c>
      <c r="W79" s="225">
        <f>'Пр. 2 к пп. 3'!$G49</f>
        <v>2700.7</v>
      </c>
      <c r="X79" s="225">
        <f>'Пр. 2 к пп. 3'!$G50</f>
        <v>2700.7</v>
      </c>
      <c r="Y79" s="225">
        <f>'Пр. 2 к пп. 3'!$G51</f>
        <v>2700.7</v>
      </c>
      <c r="Z79" s="226"/>
      <c r="AA79" s="227"/>
      <c r="AB79" s="227"/>
      <c r="AC79" s="227"/>
      <c r="AD79" s="227"/>
      <c r="AE79" s="227"/>
      <c r="AF79" s="170"/>
    </row>
    <row r="80" spans="1:33" ht="15.6" x14ac:dyDescent="0.3">
      <c r="A80" s="168">
        <v>3</v>
      </c>
      <c r="B80" s="358" t="s">
        <v>601</v>
      </c>
      <c r="C80" s="496"/>
      <c r="D80" s="496"/>
      <c r="E80" s="496"/>
      <c r="F80" s="496"/>
      <c r="G80" s="496"/>
      <c r="H80" s="496"/>
      <c r="I80" s="496"/>
      <c r="J80" s="496"/>
      <c r="K80" s="496"/>
      <c r="L80" s="496"/>
      <c r="M80" s="496"/>
      <c r="N80" s="496"/>
      <c r="O80" s="496"/>
      <c r="P80" s="496"/>
      <c r="Q80" s="496"/>
      <c r="R80" s="496"/>
      <c r="S80" s="496"/>
      <c r="T80" s="496"/>
      <c r="U80" s="496"/>
      <c r="V80" s="496"/>
      <c r="W80" s="496"/>
      <c r="X80" s="496"/>
      <c r="Y80" s="359"/>
      <c r="Z80" s="223"/>
      <c r="AA80" s="223"/>
      <c r="AB80" s="223"/>
      <c r="AC80" s="223"/>
      <c r="AD80" s="223"/>
      <c r="AE80" s="223"/>
      <c r="AF80" s="170"/>
    </row>
    <row r="81" spans="1:32" ht="79.5" customHeight="1" x14ac:dyDescent="0.3">
      <c r="A81" s="228" t="s">
        <v>87</v>
      </c>
      <c r="B81" s="358" t="s">
        <v>528</v>
      </c>
      <c r="C81" s="359"/>
      <c r="D81" s="161" t="s">
        <v>249</v>
      </c>
      <c r="E81" s="167" t="s">
        <v>806</v>
      </c>
      <c r="F81" s="167" t="s">
        <v>570</v>
      </c>
      <c r="G81" s="167" t="s">
        <v>570</v>
      </c>
      <c r="H81" s="167" t="s">
        <v>570</v>
      </c>
      <c r="I81" s="167" t="s">
        <v>570</v>
      </c>
      <c r="J81" s="167" t="s">
        <v>570</v>
      </c>
      <c r="K81" s="167" t="s">
        <v>570</v>
      </c>
      <c r="L81" s="225">
        <f>S81/4</f>
        <v>295.75</v>
      </c>
      <c r="M81" s="225">
        <f>T81/3</f>
        <v>933.33333333333337</v>
      </c>
      <c r="N81" s="225">
        <f t="shared" ref="N81:R81" si="3">U81/3</f>
        <v>933.33333333333337</v>
      </c>
      <c r="O81" s="225">
        <f t="shared" si="3"/>
        <v>933.33333333333337</v>
      </c>
      <c r="P81" s="225">
        <f t="shared" si="3"/>
        <v>933.33333333333337</v>
      </c>
      <c r="Q81" s="225">
        <f t="shared" si="3"/>
        <v>933.33333333333337</v>
      </c>
      <c r="R81" s="225">
        <f t="shared" si="3"/>
        <v>933.33333333333337</v>
      </c>
      <c r="S81" s="225">
        <f>'Пр. 2 к пп. 3'!$G77</f>
        <v>1183</v>
      </c>
      <c r="T81" s="225">
        <f>'Пр. 2 к пп. 3'!$G78</f>
        <v>2800</v>
      </c>
      <c r="U81" s="225">
        <f>'Пр. 2 к пп. 3'!$G79</f>
        <v>2800</v>
      </c>
      <c r="V81" s="225">
        <f>'Пр. 2 к пп. 3'!$G80</f>
        <v>2800</v>
      </c>
      <c r="W81" s="225">
        <f>'Пр. 2 к пп. 3'!$G81</f>
        <v>2800</v>
      </c>
      <c r="X81" s="225">
        <f>'Пр. 2 к пп. 3'!$G82</f>
        <v>2800</v>
      </c>
      <c r="Y81" s="225">
        <f>'Пр. 2 к пп. 3'!$G83</f>
        <v>2800</v>
      </c>
      <c r="Z81" s="226"/>
      <c r="AA81" s="227"/>
      <c r="AB81" s="227"/>
      <c r="AC81" s="227"/>
      <c r="AD81" s="227"/>
      <c r="AE81" s="227"/>
      <c r="AF81" s="170"/>
    </row>
    <row r="82" spans="1:32" s="153" customFormat="1" ht="15.6" x14ac:dyDescent="0.3">
      <c r="A82" s="168">
        <v>4</v>
      </c>
      <c r="B82" s="358" t="s">
        <v>766</v>
      </c>
      <c r="C82" s="496"/>
      <c r="D82" s="496"/>
      <c r="E82" s="496"/>
      <c r="F82" s="496"/>
      <c r="G82" s="496"/>
      <c r="H82" s="496"/>
      <c r="I82" s="496"/>
      <c r="J82" s="496"/>
      <c r="K82" s="496"/>
      <c r="L82" s="496"/>
      <c r="M82" s="496"/>
      <c r="N82" s="496"/>
      <c r="O82" s="496"/>
      <c r="P82" s="496"/>
      <c r="Q82" s="496"/>
      <c r="R82" s="496"/>
      <c r="S82" s="496"/>
      <c r="T82" s="496"/>
      <c r="U82" s="496"/>
      <c r="V82" s="496"/>
      <c r="W82" s="496"/>
      <c r="X82" s="496"/>
      <c r="Y82" s="359"/>
      <c r="Z82" s="223"/>
      <c r="AA82" s="223"/>
      <c r="AB82" s="223"/>
      <c r="AC82" s="223"/>
      <c r="AD82" s="223"/>
      <c r="AE82" s="223"/>
      <c r="AF82" s="170"/>
    </row>
    <row r="83" spans="1:32" s="153" customFormat="1" ht="79.5" customHeight="1" x14ac:dyDescent="0.3">
      <c r="A83" s="228" t="s">
        <v>90</v>
      </c>
      <c r="B83" s="358" t="s">
        <v>779</v>
      </c>
      <c r="C83" s="359"/>
      <c r="D83" s="161" t="s">
        <v>166</v>
      </c>
      <c r="E83" s="229">
        <f>'Пр.1 к пп.3'!G25</f>
        <v>1</v>
      </c>
      <c r="F83" s="229">
        <v>0</v>
      </c>
      <c r="G83" s="229">
        <v>0</v>
      </c>
      <c r="H83" s="167">
        <v>0</v>
      </c>
      <c r="I83" s="167">
        <v>0</v>
      </c>
      <c r="J83" s="167">
        <v>0</v>
      </c>
      <c r="K83" s="167">
        <v>0</v>
      </c>
      <c r="L83" s="225">
        <f>S83/E83</f>
        <v>14924.9</v>
      </c>
      <c r="M83" s="225">
        <f>T83/3</f>
        <v>0</v>
      </c>
      <c r="N83" s="225">
        <f t="shared" ref="N83" si="4">U83/3</f>
        <v>0</v>
      </c>
      <c r="O83" s="225">
        <f t="shared" ref="O83" si="5">V83/3</f>
        <v>0</v>
      </c>
      <c r="P83" s="225">
        <f t="shared" ref="P83" si="6">W83/3</f>
        <v>0</v>
      </c>
      <c r="Q83" s="225">
        <f t="shared" ref="Q83" si="7">X83/3</f>
        <v>0</v>
      </c>
      <c r="R83" s="225">
        <f t="shared" ref="R83" si="8">Y83/3</f>
        <v>0</v>
      </c>
      <c r="S83" s="225">
        <f>'Пр. 2 к пп. 3'!G101</f>
        <v>14924.9</v>
      </c>
      <c r="T83" s="225">
        <v>0</v>
      </c>
      <c r="U83" s="225">
        <v>0</v>
      </c>
      <c r="V83" s="225">
        <v>0</v>
      </c>
      <c r="W83" s="225">
        <v>0</v>
      </c>
      <c r="X83" s="225">
        <v>0</v>
      </c>
      <c r="Y83" s="225">
        <v>0</v>
      </c>
      <c r="Z83" s="226"/>
      <c r="AA83" s="227"/>
      <c r="AB83" s="227"/>
      <c r="AC83" s="227"/>
      <c r="AD83" s="227"/>
      <c r="AE83" s="227"/>
      <c r="AF83" s="170"/>
    </row>
    <row r="84" spans="1:32" s="153" customFormat="1" ht="15.6" x14ac:dyDescent="0.3">
      <c r="A84" s="168">
        <v>5</v>
      </c>
      <c r="B84" s="358" t="s">
        <v>778</v>
      </c>
      <c r="C84" s="496"/>
      <c r="D84" s="496"/>
      <c r="E84" s="496"/>
      <c r="F84" s="496"/>
      <c r="G84" s="496"/>
      <c r="H84" s="496"/>
      <c r="I84" s="496"/>
      <c r="J84" s="496"/>
      <c r="K84" s="496"/>
      <c r="L84" s="496"/>
      <c r="M84" s="496"/>
      <c r="N84" s="496"/>
      <c r="O84" s="496"/>
      <c r="P84" s="496"/>
      <c r="Q84" s="496"/>
      <c r="R84" s="496"/>
      <c r="S84" s="496"/>
      <c r="T84" s="496"/>
      <c r="U84" s="496"/>
      <c r="V84" s="496"/>
      <c r="W84" s="496"/>
      <c r="X84" s="496"/>
      <c r="Y84" s="359"/>
      <c r="Z84" s="223"/>
      <c r="AA84" s="223"/>
      <c r="AB84" s="223"/>
      <c r="AC84" s="223"/>
      <c r="AD84" s="223"/>
      <c r="AE84" s="223"/>
      <c r="AF84" s="170"/>
    </row>
    <row r="85" spans="1:32" s="153" customFormat="1" ht="79.5" customHeight="1" x14ac:dyDescent="0.3">
      <c r="A85" s="228" t="s">
        <v>95</v>
      </c>
      <c r="B85" s="358" t="s">
        <v>793</v>
      </c>
      <c r="C85" s="359"/>
      <c r="D85" s="161" t="s">
        <v>249</v>
      </c>
      <c r="E85" s="229">
        <f>'Пр.1 к пп.3'!G26</f>
        <v>1</v>
      </c>
      <c r="F85" s="167">
        <v>0</v>
      </c>
      <c r="G85" s="167">
        <v>0</v>
      </c>
      <c r="H85" s="167">
        <v>0</v>
      </c>
      <c r="I85" s="167">
        <v>0</v>
      </c>
      <c r="J85" s="167">
        <v>0</v>
      </c>
      <c r="K85" s="167">
        <v>0</v>
      </c>
      <c r="L85" s="225">
        <f>S85/E85</f>
        <v>5833.8</v>
      </c>
      <c r="M85" s="225">
        <f>T85/3</f>
        <v>0</v>
      </c>
      <c r="N85" s="225">
        <f t="shared" ref="N85" si="9">U85/3</f>
        <v>0</v>
      </c>
      <c r="O85" s="225">
        <f t="shared" ref="O85" si="10">V85/3</f>
        <v>0</v>
      </c>
      <c r="P85" s="225">
        <f t="shared" ref="P85" si="11">W85/3</f>
        <v>0</v>
      </c>
      <c r="Q85" s="225">
        <f t="shared" ref="Q85" si="12">X85/3</f>
        <v>0</v>
      </c>
      <c r="R85" s="225">
        <f t="shared" ref="R85" si="13">Y85/3</f>
        <v>0</v>
      </c>
      <c r="S85" s="225">
        <f>'Пр. 2 к пп. 3'!G109</f>
        <v>5833.8</v>
      </c>
      <c r="T85" s="225">
        <v>0</v>
      </c>
      <c r="U85" s="225">
        <v>0</v>
      </c>
      <c r="V85" s="225">
        <v>0</v>
      </c>
      <c r="W85" s="225">
        <v>0</v>
      </c>
      <c r="X85" s="225">
        <v>0</v>
      </c>
      <c r="Y85" s="225">
        <v>0</v>
      </c>
      <c r="Z85" s="226"/>
      <c r="AA85" s="227"/>
      <c r="AB85" s="227"/>
      <c r="AC85" s="227"/>
      <c r="AD85" s="227"/>
      <c r="AE85" s="227"/>
      <c r="AF85" s="170"/>
    </row>
    <row r="86" spans="1:32" ht="15.6" x14ac:dyDescent="0.3">
      <c r="A86" s="168">
        <v>6</v>
      </c>
      <c r="B86" s="358" t="s">
        <v>602</v>
      </c>
      <c r="C86" s="496"/>
      <c r="D86" s="496"/>
      <c r="E86" s="496"/>
      <c r="F86" s="496"/>
      <c r="G86" s="496"/>
      <c r="H86" s="496"/>
      <c r="I86" s="496"/>
      <c r="J86" s="496"/>
      <c r="K86" s="496"/>
      <c r="L86" s="496"/>
      <c r="M86" s="496"/>
      <c r="N86" s="496"/>
      <c r="O86" s="496"/>
      <c r="P86" s="496"/>
      <c r="Q86" s="496"/>
      <c r="R86" s="496"/>
      <c r="S86" s="496"/>
      <c r="T86" s="496"/>
      <c r="U86" s="496"/>
      <c r="V86" s="496"/>
      <c r="W86" s="496"/>
      <c r="X86" s="496"/>
      <c r="Y86" s="359"/>
      <c r="Z86" s="223"/>
      <c r="AA86" s="223"/>
      <c r="AB86" s="223"/>
      <c r="AC86" s="223"/>
      <c r="AD86" s="223"/>
      <c r="AE86" s="223"/>
      <c r="AF86" s="170"/>
    </row>
    <row r="87" spans="1:32" ht="76.5" customHeight="1" x14ac:dyDescent="0.3">
      <c r="A87" s="228" t="s">
        <v>238</v>
      </c>
      <c r="B87" s="349" t="s">
        <v>529</v>
      </c>
      <c r="C87" s="349"/>
      <c r="D87" s="161" t="s">
        <v>248</v>
      </c>
      <c r="E87" s="167" t="str">
        <f>'Пр.1 к пп.3'!G28</f>
        <v>не менее 200</v>
      </c>
      <c r="F87" s="167" t="str">
        <f>'Пр.1 к пп.3'!I28</f>
        <v>не менее 200</v>
      </c>
      <c r="G87" s="167" t="str">
        <f>'Пр.1 к пп.3'!K28</f>
        <v>не менее 200</v>
      </c>
      <c r="H87" s="167" t="str">
        <f>'Пр.1 к пп.3'!M28</f>
        <v>не менее 200</v>
      </c>
      <c r="I87" s="167" t="str">
        <f>'Пр.1 к пп.3'!O28</f>
        <v>не менее 200</v>
      </c>
      <c r="J87" s="167" t="str">
        <f>'Пр.1 к пп.3'!Q28</f>
        <v>не менее 200</v>
      </c>
      <c r="K87" s="167" t="str">
        <f>'Пр.1 к пп.3'!S28</f>
        <v>не менее 200</v>
      </c>
      <c r="L87" s="225">
        <f>S87/200</f>
        <v>19.944500000000001</v>
      </c>
      <c r="M87" s="225">
        <f t="shared" ref="M87:R87" si="14">T87/200</f>
        <v>19.944500000000001</v>
      </c>
      <c r="N87" s="225">
        <f t="shared" si="14"/>
        <v>19.944500000000001</v>
      </c>
      <c r="O87" s="225">
        <f t="shared" si="14"/>
        <v>15.837</v>
      </c>
      <c r="P87" s="225">
        <f t="shared" si="14"/>
        <v>15.837</v>
      </c>
      <c r="Q87" s="225">
        <f t="shared" si="14"/>
        <v>15.837</v>
      </c>
      <c r="R87" s="225">
        <f t="shared" si="14"/>
        <v>15.837</v>
      </c>
      <c r="S87" s="225">
        <f>'Пр. 2 к пп. 3'!$G134</f>
        <v>3988.9</v>
      </c>
      <c r="T87" s="225">
        <f>'Пр. 2 к пп. 3'!$G135</f>
        <v>3988.9</v>
      </c>
      <c r="U87" s="225">
        <f>'Пр. 2 к пп. 3'!$G136</f>
        <v>3988.9</v>
      </c>
      <c r="V87" s="225">
        <f>'Пр. 2 к пп. 3'!$G137</f>
        <v>3167.4</v>
      </c>
      <c r="W87" s="225">
        <f>'Пр. 2 к пп. 3'!$G138</f>
        <v>3167.4</v>
      </c>
      <c r="X87" s="225">
        <f>'Пр. 2 к пп. 3'!$G139</f>
        <v>3167.4</v>
      </c>
      <c r="Y87" s="225">
        <f>'Пр. 2 к пп. 3'!$G140</f>
        <v>3167.4</v>
      </c>
      <c r="Z87" s="226"/>
      <c r="AA87" s="227"/>
      <c r="AB87" s="227"/>
      <c r="AC87" s="227"/>
      <c r="AD87" s="227"/>
      <c r="AE87" s="227"/>
      <c r="AF87" s="170"/>
    </row>
    <row r="89" spans="1:32" ht="403.5" customHeight="1" x14ac:dyDescent="0.3">
      <c r="A89" s="486" t="s">
        <v>646</v>
      </c>
      <c r="B89" s="486"/>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row>
    <row r="90" spans="1:32" ht="15.6" x14ac:dyDescent="0.3">
      <c r="A90" s="537" t="s">
        <v>176</v>
      </c>
      <c r="B90" s="537"/>
      <c r="C90" s="537"/>
      <c r="D90" s="537"/>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row>
    <row r="91" spans="1:32" ht="387" customHeight="1" x14ac:dyDescent="0.3">
      <c r="A91" s="538" t="s">
        <v>799</v>
      </c>
      <c r="B91" s="539"/>
      <c r="C91" s="539"/>
      <c r="D91" s="539"/>
      <c r="E91" s="539"/>
      <c r="F91" s="539"/>
      <c r="G91" s="539"/>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row>
  </sheetData>
  <mergeCells count="341">
    <mergeCell ref="B83:C83"/>
    <mergeCell ref="X48:Z48"/>
    <mergeCell ref="A90:AE90"/>
    <mergeCell ref="A91:AE91"/>
    <mergeCell ref="B76:C76"/>
    <mergeCell ref="B79:C79"/>
    <mergeCell ref="B81:C81"/>
    <mergeCell ref="B87:C87"/>
    <mergeCell ref="A89:AE89"/>
    <mergeCell ref="A70:AE70"/>
    <mergeCell ref="A72:AE72"/>
    <mergeCell ref="A73:A74"/>
    <mergeCell ref="B73:C74"/>
    <mergeCell ref="D73:K73"/>
    <mergeCell ref="L73:R73"/>
    <mergeCell ref="S73:Y73"/>
    <mergeCell ref="B77:C77"/>
    <mergeCell ref="A76:A77"/>
    <mergeCell ref="B75:Y75"/>
    <mergeCell ref="B78:Y78"/>
    <mergeCell ref="B80:Y80"/>
    <mergeCell ref="B86:Y86"/>
    <mergeCell ref="B84:Y84"/>
    <mergeCell ref="B85:C85"/>
    <mergeCell ref="B82:Y82"/>
    <mergeCell ref="A68:AE68"/>
    <mergeCell ref="A69:AE69"/>
    <mergeCell ref="A38:B38"/>
    <mergeCell ref="C38:AE38"/>
    <mergeCell ref="A39:B39"/>
    <mergeCell ref="C39:AE39"/>
    <mergeCell ref="A40:B40"/>
    <mergeCell ref="C40:AE40"/>
    <mergeCell ref="A45:AE45"/>
    <mergeCell ref="A46:AE46"/>
    <mergeCell ref="B47:Z47"/>
    <mergeCell ref="A41:B41"/>
    <mergeCell ref="C41:AE41"/>
    <mergeCell ref="A42:AE42"/>
    <mergeCell ref="A43:AE44"/>
    <mergeCell ref="A67:AE67"/>
    <mergeCell ref="B48:B49"/>
    <mergeCell ref="C48:E48"/>
    <mergeCell ref="F48:H48"/>
    <mergeCell ref="I48:K48"/>
    <mergeCell ref="L48:N48"/>
    <mergeCell ref="O48:Q48"/>
    <mergeCell ref="R48:T48"/>
    <mergeCell ref="U48:W48"/>
    <mergeCell ref="AB36:AC36"/>
    <mergeCell ref="AD36:AE36"/>
    <mergeCell ref="A37:B37"/>
    <mergeCell ref="C37:AE37"/>
    <mergeCell ref="V35:X35"/>
    <mergeCell ref="Y35:AA35"/>
    <mergeCell ref="AB35:AC35"/>
    <mergeCell ref="AD35:AE35"/>
    <mergeCell ref="C36:G36"/>
    <mergeCell ref="H36:J36"/>
    <mergeCell ref="K36:M36"/>
    <mergeCell ref="N36:O36"/>
    <mergeCell ref="P36:Q36"/>
    <mergeCell ref="R36:S36"/>
    <mergeCell ref="A27:B36"/>
    <mergeCell ref="C35:G35"/>
    <mergeCell ref="H35:J35"/>
    <mergeCell ref="K35:M35"/>
    <mergeCell ref="N35:O35"/>
    <mergeCell ref="P35:Q35"/>
    <mergeCell ref="R35:S35"/>
    <mergeCell ref="T35:U35"/>
    <mergeCell ref="T36:U36"/>
    <mergeCell ref="V36:X36"/>
    <mergeCell ref="AD33:AE33"/>
    <mergeCell ref="C34:G34"/>
    <mergeCell ref="H34:J34"/>
    <mergeCell ref="K34:M34"/>
    <mergeCell ref="N34:O34"/>
    <mergeCell ref="P34:Q34"/>
    <mergeCell ref="R34:S34"/>
    <mergeCell ref="T34:U34"/>
    <mergeCell ref="V34:X34"/>
    <mergeCell ref="Y34:AA34"/>
    <mergeCell ref="AB34:AC34"/>
    <mergeCell ref="AD34:AE34"/>
    <mergeCell ref="C33:G33"/>
    <mergeCell ref="H33:J33"/>
    <mergeCell ref="K33:M33"/>
    <mergeCell ref="N33:O33"/>
    <mergeCell ref="P33:Q33"/>
    <mergeCell ref="R33:S33"/>
    <mergeCell ref="T33:U33"/>
    <mergeCell ref="V33:X33"/>
    <mergeCell ref="Y33:AA33"/>
    <mergeCell ref="Y36:AA36"/>
    <mergeCell ref="AB33:AC33"/>
    <mergeCell ref="AB31:AC31"/>
    <mergeCell ref="AD31:AE31"/>
    <mergeCell ref="C32:G32"/>
    <mergeCell ref="H32:J32"/>
    <mergeCell ref="K32:M32"/>
    <mergeCell ref="N32:O32"/>
    <mergeCell ref="P32:Q32"/>
    <mergeCell ref="R32:S32"/>
    <mergeCell ref="T32:U32"/>
    <mergeCell ref="V32:X32"/>
    <mergeCell ref="Y32:AA32"/>
    <mergeCell ref="AB32:AC32"/>
    <mergeCell ref="AD32:AE32"/>
    <mergeCell ref="C31:G31"/>
    <mergeCell ref="H31:J31"/>
    <mergeCell ref="K31:M31"/>
    <mergeCell ref="N31:O31"/>
    <mergeCell ref="P31:Q31"/>
    <mergeCell ref="R31:S31"/>
    <mergeCell ref="T31:U31"/>
    <mergeCell ref="V31:X31"/>
    <mergeCell ref="Y31:AA31"/>
    <mergeCell ref="AB29:AC29"/>
    <mergeCell ref="AD29:AE29"/>
    <mergeCell ref="C30:G30"/>
    <mergeCell ref="H30:J30"/>
    <mergeCell ref="K30:M30"/>
    <mergeCell ref="N30:O30"/>
    <mergeCell ref="P30:Q30"/>
    <mergeCell ref="R30:S30"/>
    <mergeCell ref="T30:U30"/>
    <mergeCell ref="V30:X30"/>
    <mergeCell ref="Y30:AA30"/>
    <mergeCell ref="AB30:AC30"/>
    <mergeCell ref="AD30:AE30"/>
    <mergeCell ref="C29:G29"/>
    <mergeCell ref="H29:J29"/>
    <mergeCell ref="K29:M29"/>
    <mergeCell ref="N29:O29"/>
    <mergeCell ref="P29:Q29"/>
    <mergeCell ref="R29:S29"/>
    <mergeCell ref="T29:U29"/>
    <mergeCell ref="V29:X29"/>
    <mergeCell ref="Y29:AA29"/>
    <mergeCell ref="AD28:AE28"/>
    <mergeCell ref="T26:U26"/>
    <mergeCell ref="V26:W26"/>
    <mergeCell ref="X26:Y26"/>
    <mergeCell ref="Z26:AA26"/>
    <mergeCell ref="AB26:AC26"/>
    <mergeCell ref="AD26:AE26"/>
    <mergeCell ref="H28:J28"/>
    <mergeCell ref="K28:M28"/>
    <mergeCell ref="N28:O28"/>
    <mergeCell ref="P28:Q28"/>
    <mergeCell ref="R28:S28"/>
    <mergeCell ref="T28:U28"/>
    <mergeCell ref="V28:X28"/>
    <mergeCell ref="Y28:AA28"/>
    <mergeCell ref="AB28:AC28"/>
    <mergeCell ref="AB27:AE27"/>
    <mergeCell ref="X24:Y24"/>
    <mergeCell ref="Z24:AA24"/>
    <mergeCell ref="AB24:AC24"/>
    <mergeCell ref="AD24:AE24"/>
    <mergeCell ref="AD23:AE23"/>
    <mergeCell ref="A24:B24"/>
    <mergeCell ref="D24:E24"/>
    <mergeCell ref="F24:G24"/>
    <mergeCell ref="H27:M27"/>
    <mergeCell ref="N27:Q27"/>
    <mergeCell ref="R27:U27"/>
    <mergeCell ref="V27:AA27"/>
    <mergeCell ref="C27:G28"/>
    <mergeCell ref="A25:AE25"/>
    <mergeCell ref="A26:B26"/>
    <mergeCell ref="D26:E26"/>
    <mergeCell ref="F26:G26"/>
    <mergeCell ref="H26:I26"/>
    <mergeCell ref="J26:K26"/>
    <mergeCell ref="L26:M26"/>
    <mergeCell ref="N26:O26"/>
    <mergeCell ref="P26:Q26"/>
    <mergeCell ref="R26:S26"/>
    <mergeCell ref="H24:I24"/>
    <mergeCell ref="J24:K24"/>
    <mergeCell ref="L24:M24"/>
    <mergeCell ref="N24:O24"/>
    <mergeCell ref="P24:Q24"/>
    <mergeCell ref="R24:S24"/>
    <mergeCell ref="R23:S23"/>
    <mergeCell ref="T23:U23"/>
    <mergeCell ref="V23:W23"/>
    <mergeCell ref="H23:I23"/>
    <mergeCell ref="J23:K23"/>
    <mergeCell ref="L23:M23"/>
    <mergeCell ref="T24:U24"/>
    <mergeCell ref="V24:W24"/>
    <mergeCell ref="AB22:AC22"/>
    <mergeCell ref="AD22:AE22"/>
    <mergeCell ref="X23:Y23"/>
    <mergeCell ref="Z23:AA23"/>
    <mergeCell ref="AB23:AC23"/>
    <mergeCell ref="A23:B23"/>
    <mergeCell ref="D23:E23"/>
    <mergeCell ref="N23:O23"/>
    <mergeCell ref="P23:Q23"/>
    <mergeCell ref="P22:Q22"/>
    <mergeCell ref="F23:G23"/>
    <mergeCell ref="R22:S22"/>
    <mergeCell ref="T22:U22"/>
    <mergeCell ref="V22:W22"/>
    <mergeCell ref="X22:Y22"/>
    <mergeCell ref="Z22:AA22"/>
    <mergeCell ref="A22:B22"/>
    <mergeCell ref="D22:E22"/>
    <mergeCell ref="F22:G22"/>
    <mergeCell ref="H22:I22"/>
    <mergeCell ref="J22:K22"/>
    <mergeCell ref="L22:M22"/>
    <mergeCell ref="N22:O22"/>
    <mergeCell ref="A20:AE20"/>
    <mergeCell ref="A21:B21"/>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T19:U19"/>
    <mergeCell ref="V19:W19"/>
    <mergeCell ref="X19:Y19"/>
    <mergeCell ref="Z19:AA19"/>
    <mergeCell ref="AB19:AC19"/>
    <mergeCell ref="AD19:AE19"/>
    <mergeCell ref="T18:W18"/>
    <mergeCell ref="X18:AA18"/>
    <mergeCell ref="AB18:AE18"/>
    <mergeCell ref="D19:E19"/>
    <mergeCell ref="F19:G19"/>
    <mergeCell ref="H19:I19"/>
    <mergeCell ref="J19:K19"/>
    <mergeCell ref="L19:M19"/>
    <mergeCell ref="N19:O19"/>
    <mergeCell ref="P19:Q19"/>
    <mergeCell ref="A18:B19"/>
    <mergeCell ref="C18:C19"/>
    <mergeCell ref="D18:G18"/>
    <mergeCell ref="H18:K18"/>
    <mergeCell ref="L18:O18"/>
    <mergeCell ref="P18:S18"/>
    <mergeCell ref="R19:S19"/>
    <mergeCell ref="P13:Q13"/>
    <mergeCell ref="R13:S13"/>
    <mergeCell ref="T15:U15"/>
    <mergeCell ref="V15:W15"/>
    <mergeCell ref="X15:Y15"/>
    <mergeCell ref="Z15:AA15"/>
    <mergeCell ref="AB15:AC15"/>
    <mergeCell ref="AD15:AE15"/>
    <mergeCell ref="A14:AE14"/>
    <mergeCell ref="A15:B15"/>
    <mergeCell ref="D15:E15"/>
    <mergeCell ref="F15:G15"/>
    <mergeCell ref="H15:I15"/>
    <mergeCell ref="J15:K15"/>
    <mergeCell ref="L15:M15"/>
    <mergeCell ref="N15:O15"/>
    <mergeCell ref="P15:Q15"/>
    <mergeCell ref="R15:S15"/>
    <mergeCell ref="A10:B11"/>
    <mergeCell ref="C10:AE10"/>
    <mergeCell ref="C11:AE11"/>
    <mergeCell ref="A12:B13"/>
    <mergeCell ref="C12:C13"/>
    <mergeCell ref="D12:G12"/>
    <mergeCell ref="H12:K12"/>
    <mergeCell ref="L12:O12"/>
    <mergeCell ref="P12:S12"/>
    <mergeCell ref="T12:W12"/>
    <mergeCell ref="T13:U13"/>
    <mergeCell ref="V13:W13"/>
    <mergeCell ref="X13:Y13"/>
    <mergeCell ref="Z13:AA13"/>
    <mergeCell ref="AB13:AC13"/>
    <mergeCell ref="AD13:AE13"/>
    <mergeCell ref="X12:AA12"/>
    <mergeCell ref="AB12:AE12"/>
    <mergeCell ref="D13:E13"/>
    <mergeCell ref="F13:G13"/>
    <mergeCell ref="H13:I13"/>
    <mergeCell ref="J13:K13"/>
    <mergeCell ref="L13:M13"/>
    <mergeCell ref="N13:O13"/>
    <mergeCell ref="A7:B7"/>
    <mergeCell ref="C7:AE7"/>
    <mergeCell ref="A8:B8"/>
    <mergeCell ref="C8:AE8"/>
    <mergeCell ref="A9:B9"/>
    <mergeCell ref="C9:AE9"/>
    <mergeCell ref="A1:AE1"/>
    <mergeCell ref="A2:AE2"/>
    <mergeCell ref="A3:AE3"/>
    <mergeCell ref="A5:B5"/>
    <mergeCell ref="C5:AE5"/>
    <mergeCell ref="A6:B6"/>
    <mergeCell ref="C6:AE6"/>
    <mergeCell ref="T16:U16"/>
    <mergeCell ref="V16:W16"/>
    <mergeCell ref="X16:Y16"/>
    <mergeCell ref="Z16:AA16"/>
    <mergeCell ref="AB16:AC16"/>
    <mergeCell ref="AD16:AE16"/>
    <mergeCell ref="A16:B16"/>
    <mergeCell ref="D16:E16"/>
    <mergeCell ref="F16:G16"/>
    <mergeCell ref="H16:I16"/>
    <mergeCell ref="J16:K16"/>
    <mergeCell ref="L16:M16"/>
    <mergeCell ref="N16:O16"/>
    <mergeCell ref="P16:Q16"/>
    <mergeCell ref="R16:S16"/>
    <mergeCell ref="T17:U17"/>
    <mergeCell ref="V17:W17"/>
    <mergeCell ref="X17:Y17"/>
    <mergeCell ref="Z17:AA17"/>
    <mergeCell ref="AB17:AC17"/>
    <mergeCell ref="AD17:AE17"/>
    <mergeCell ref="A17:B17"/>
    <mergeCell ref="D17:E17"/>
    <mergeCell ref="F17:G17"/>
    <mergeCell ref="H17:I17"/>
    <mergeCell ref="J17:K17"/>
    <mergeCell ref="L17:M17"/>
    <mergeCell ref="N17:O17"/>
    <mergeCell ref="P17:Q17"/>
    <mergeCell ref="R17:S17"/>
  </mergeCells>
  <pageMargins left="0.7" right="0.7" top="0.75" bottom="0.75" header="0.3" footer="0.3"/>
  <pageSetup paperSize="9" scale="3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29"/>
  <sheetViews>
    <sheetView view="pageBreakPreview" topLeftCell="A22" zoomScale="90" zoomScaleNormal="90" zoomScaleSheetLayoutView="90" workbookViewId="0">
      <selection activeCell="E10" sqref="E10"/>
    </sheetView>
  </sheetViews>
  <sheetFormatPr defaultRowHeight="14.4" x14ac:dyDescent="0.3"/>
  <cols>
    <col min="1" max="1" width="9.109375" style="15"/>
    <col min="2" max="2" width="36.44140625" style="92" customWidth="1"/>
    <col min="3" max="4" width="28.109375" style="2" customWidth="1"/>
    <col min="5" max="5" width="21.6640625" style="2" customWidth="1"/>
    <col min="6" max="6" width="11.88671875" style="2" customWidth="1"/>
    <col min="7" max="7" width="8.5546875" style="2" customWidth="1"/>
    <col min="8" max="8" width="9.109375" style="2"/>
    <col min="9" max="9" width="8.5546875" style="2" customWidth="1"/>
    <col min="10" max="10" width="9.109375" style="2"/>
    <col min="11" max="11" width="8.5546875" style="2" customWidth="1"/>
    <col min="12" max="256" width="9.109375" style="2"/>
    <col min="257" max="257" width="36.44140625" style="2" customWidth="1"/>
    <col min="258" max="259" width="28.109375" style="2" customWidth="1"/>
    <col min="260" max="260" width="21.6640625" style="2" customWidth="1"/>
    <col min="261" max="261" width="11.88671875" style="2" customWidth="1"/>
    <col min="262" max="262" width="8.5546875" style="2" customWidth="1"/>
    <col min="263" max="263" width="9.109375" style="2"/>
    <col min="264" max="264" width="8.5546875" style="2" customWidth="1"/>
    <col min="265" max="265" width="9.109375" style="2"/>
    <col min="266" max="266" width="8.5546875" style="2" customWidth="1"/>
    <col min="267" max="275" width="9.109375" style="2"/>
    <col min="276" max="276" width="12.88671875" style="2" customWidth="1"/>
    <col min="277" max="512" width="9.109375" style="2"/>
    <col min="513" max="513" width="36.44140625" style="2" customWidth="1"/>
    <col min="514" max="515" width="28.109375" style="2" customWidth="1"/>
    <col min="516" max="516" width="21.6640625" style="2" customWidth="1"/>
    <col min="517" max="517" width="11.88671875" style="2" customWidth="1"/>
    <col min="518" max="518" width="8.5546875" style="2" customWidth="1"/>
    <col min="519" max="519" width="9.109375" style="2"/>
    <col min="520" max="520" width="8.5546875" style="2" customWidth="1"/>
    <col min="521" max="521" width="9.109375" style="2"/>
    <col min="522" max="522" width="8.5546875" style="2" customWidth="1"/>
    <col min="523" max="531" width="9.109375" style="2"/>
    <col min="532" max="532" width="12.88671875" style="2" customWidth="1"/>
    <col min="533" max="768" width="9.109375" style="2"/>
    <col min="769" max="769" width="36.44140625" style="2" customWidth="1"/>
    <col min="770" max="771" width="28.109375" style="2" customWidth="1"/>
    <col min="772" max="772" width="21.6640625" style="2" customWidth="1"/>
    <col min="773" max="773" width="11.88671875" style="2" customWidth="1"/>
    <col min="774" max="774" width="8.5546875" style="2" customWidth="1"/>
    <col min="775" max="775" width="9.109375" style="2"/>
    <col min="776" max="776" width="8.5546875" style="2" customWidth="1"/>
    <col min="777" max="777" width="9.109375" style="2"/>
    <col min="778" max="778" width="8.5546875" style="2" customWidth="1"/>
    <col min="779" max="787" width="9.109375" style="2"/>
    <col min="788" max="788" width="12.88671875" style="2" customWidth="1"/>
    <col min="789" max="1024" width="9.109375" style="2"/>
    <col min="1025" max="1025" width="36.44140625" style="2" customWidth="1"/>
    <col min="1026" max="1027" width="28.109375" style="2" customWidth="1"/>
    <col min="1028" max="1028" width="21.6640625" style="2" customWidth="1"/>
    <col min="1029" max="1029" width="11.88671875" style="2" customWidth="1"/>
    <col min="1030" max="1030" width="8.5546875" style="2" customWidth="1"/>
    <col min="1031" max="1031" width="9.109375" style="2"/>
    <col min="1032" max="1032" width="8.5546875" style="2" customWidth="1"/>
    <col min="1033" max="1033" width="9.109375" style="2"/>
    <col min="1034" max="1034" width="8.5546875" style="2" customWidth="1"/>
    <col min="1035" max="1043" width="9.109375" style="2"/>
    <col min="1044" max="1044" width="12.88671875" style="2" customWidth="1"/>
    <col min="1045" max="1280" width="9.109375" style="2"/>
    <col min="1281" max="1281" width="36.44140625" style="2" customWidth="1"/>
    <col min="1282" max="1283" width="28.109375" style="2" customWidth="1"/>
    <col min="1284" max="1284" width="21.6640625" style="2" customWidth="1"/>
    <col min="1285" max="1285" width="11.88671875" style="2" customWidth="1"/>
    <col min="1286" max="1286" width="8.5546875" style="2" customWidth="1"/>
    <col min="1287" max="1287" width="9.109375" style="2"/>
    <col min="1288" max="1288" width="8.5546875" style="2" customWidth="1"/>
    <col min="1289" max="1289" width="9.109375" style="2"/>
    <col min="1290" max="1290" width="8.5546875" style="2" customWidth="1"/>
    <col min="1291" max="1299" width="9.109375" style="2"/>
    <col min="1300" max="1300" width="12.88671875" style="2" customWidth="1"/>
    <col min="1301" max="1536" width="9.109375" style="2"/>
    <col min="1537" max="1537" width="36.44140625" style="2" customWidth="1"/>
    <col min="1538" max="1539" width="28.109375" style="2" customWidth="1"/>
    <col min="1540" max="1540" width="21.6640625" style="2" customWidth="1"/>
    <col min="1541" max="1541" width="11.88671875" style="2" customWidth="1"/>
    <col min="1542" max="1542" width="8.5546875" style="2" customWidth="1"/>
    <col min="1543" max="1543" width="9.109375" style="2"/>
    <col min="1544" max="1544" width="8.5546875" style="2" customWidth="1"/>
    <col min="1545" max="1545" width="9.109375" style="2"/>
    <col min="1546" max="1546" width="8.5546875" style="2" customWidth="1"/>
    <col min="1547" max="1555" width="9.109375" style="2"/>
    <col min="1556" max="1556" width="12.88671875" style="2" customWidth="1"/>
    <col min="1557" max="1792" width="9.109375" style="2"/>
    <col min="1793" max="1793" width="36.44140625" style="2" customWidth="1"/>
    <col min="1794" max="1795" width="28.109375" style="2" customWidth="1"/>
    <col min="1796" max="1796" width="21.6640625" style="2" customWidth="1"/>
    <col min="1797" max="1797" width="11.88671875" style="2" customWidth="1"/>
    <col min="1798" max="1798" width="8.5546875" style="2" customWidth="1"/>
    <col min="1799" max="1799" width="9.109375" style="2"/>
    <col min="1800" max="1800" width="8.5546875" style="2" customWidth="1"/>
    <col min="1801" max="1801" width="9.109375" style="2"/>
    <col min="1802" max="1802" width="8.5546875" style="2" customWidth="1"/>
    <col min="1803" max="1811" width="9.109375" style="2"/>
    <col min="1812" max="1812" width="12.88671875" style="2" customWidth="1"/>
    <col min="1813" max="2048" width="9.109375" style="2"/>
    <col min="2049" max="2049" width="36.44140625" style="2" customWidth="1"/>
    <col min="2050" max="2051" width="28.109375" style="2" customWidth="1"/>
    <col min="2052" max="2052" width="21.6640625" style="2" customWidth="1"/>
    <col min="2053" max="2053" width="11.88671875" style="2" customWidth="1"/>
    <col min="2054" max="2054" width="8.5546875" style="2" customWidth="1"/>
    <col min="2055" max="2055" width="9.109375" style="2"/>
    <col min="2056" max="2056" width="8.5546875" style="2" customWidth="1"/>
    <col min="2057" max="2057" width="9.109375" style="2"/>
    <col min="2058" max="2058" width="8.5546875" style="2" customWidth="1"/>
    <col min="2059" max="2067" width="9.109375" style="2"/>
    <col min="2068" max="2068" width="12.88671875" style="2" customWidth="1"/>
    <col min="2069" max="2304" width="9.109375" style="2"/>
    <col min="2305" max="2305" width="36.44140625" style="2" customWidth="1"/>
    <col min="2306" max="2307" width="28.109375" style="2" customWidth="1"/>
    <col min="2308" max="2308" width="21.6640625" style="2" customWidth="1"/>
    <col min="2309" max="2309" width="11.88671875" style="2" customWidth="1"/>
    <col min="2310" max="2310" width="8.5546875" style="2" customWidth="1"/>
    <col min="2311" max="2311" width="9.109375" style="2"/>
    <col min="2312" max="2312" width="8.5546875" style="2" customWidth="1"/>
    <col min="2313" max="2313" width="9.109375" style="2"/>
    <col min="2314" max="2314" width="8.5546875" style="2" customWidth="1"/>
    <col min="2315" max="2323" width="9.109375" style="2"/>
    <col min="2324" max="2324" width="12.88671875" style="2" customWidth="1"/>
    <col min="2325" max="2560" width="9.109375" style="2"/>
    <col min="2561" max="2561" width="36.44140625" style="2" customWidth="1"/>
    <col min="2562" max="2563" width="28.109375" style="2" customWidth="1"/>
    <col min="2564" max="2564" width="21.6640625" style="2" customWidth="1"/>
    <col min="2565" max="2565" width="11.88671875" style="2" customWidth="1"/>
    <col min="2566" max="2566" width="8.5546875" style="2" customWidth="1"/>
    <col min="2567" max="2567" width="9.109375" style="2"/>
    <col min="2568" max="2568" width="8.5546875" style="2" customWidth="1"/>
    <col min="2569" max="2569" width="9.109375" style="2"/>
    <col min="2570" max="2570" width="8.5546875" style="2" customWidth="1"/>
    <col min="2571" max="2579" width="9.109375" style="2"/>
    <col min="2580" max="2580" width="12.88671875" style="2" customWidth="1"/>
    <col min="2581" max="2816" width="9.109375" style="2"/>
    <col min="2817" max="2817" width="36.44140625" style="2" customWidth="1"/>
    <col min="2818" max="2819" width="28.109375" style="2" customWidth="1"/>
    <col min="2820" max="2820" width="21.6640625" style="2" customWidth="1"/>
    <col min="2821" max="2821" width="11.88671875" style="2" customWidth="1"/>
    <col min="2822" max="2822" width="8.5546875" style="2" customWidth="1"/>
    <col min="2823" max="2823" width="9.109375" style="2"/>
    <col min="2824" max="2824" width="8.5546875" style="2" customWidth="1"/>
    <col min="2825" max="2825" width="9.109375" style="2"/>
    <col min="2826" max="2826" width="8.5546875" style="2" customWidth="1"/>
    <col min="2827" max="2835" width="9.109375" style="2"/>
    <col min="2836" max="2836" width="12.88671875" style="2" customWidth="1"/>
    <col min="2837" max="3072" width="9.109375" style="2"/>
    <col min="3073" max="3073" width="36.44140625" style="2" customWidth="1"/>
    <col min="3074" max="3075" width="28.109375" style="2" customWidth="1"/>
    <col min="3076" max="3076" width="21.6640625" style="2" customWidth="1"/>
    <col min="3077" max="3077" width="11.88671875" style="2" customWidth="1"/>
    <col min="3078" max="3078" width="8.5546875" style="2" customWidth="1"/>
    <col min="3079" max="3079" width="9.109375" style="2"/>
    <col min="3080" max="3080" width="8.5546875" style="2" customWidth="1"/>
    <col min="3081" max="3081" width="9.109375" style="2"/>
    <col min="3082" max="3082" width="8.5546875" style="2" customWidth="1"/>
    <col min="3083" max="3091" width="9.109375" style="2"/>
    <col min="3092" max="3092" width="12.88671875" style="2" customWidth="1"/>
    <col min="3093" max="3328" width="9.109375" style="2"/>
    <col min="3329" max="3329" width="36.44140625" style="2" customWidth="1"/>
    <col min="3330" max="3331" width="28.109375" style="2" customWidth="1"/>
    <col min="3332" max="3332" width="21.6640625" style="2" customWidth="1"/>
    <col min="3333" max="3333" width="11.88671875" style="2" customWidth="1"/>
    <col min="3334" max="3334" width="8.5546875" style="2" customWidth="1"/>
    <col min="3335" max="3335" width="9.109375" style="2"/>
    <col min="3336" max="3336" width="8.5546875" style="2" customWidth="1"/>
    <col min="3337" max="3337" width="9.109375" style="2"/>
    <col min="3338" max="3338" width="8.5546875" style="2" customWidth="1"/>
    <col min="3339" max="3347" width="9.109375" style="2"/>
    <col min="3348" max="3348" width="12.88671875" style="2" customWidth="1"/>
    <col min="3349" max="3584" width="9.109375" style="2"/>
    <col min="3585" max="3585" width="36.44140625" style="2" customWidth="1"/>
    <col min="3586" max="3587" width="28.109375" style="2" customWidth="1"/>
    <col min="3588" max="3588" width="21.6640625" style="2" customWidth="1"/>
    <col min="3589" max="3589" width="11.88671875" style="2" customWidth="1"/>
    <col min="3590" max="3590" width="8.5546875" style="2" customWidth="1"/>
    <col min="3591" max="3591" width="9.109375" style="2"/>
    <col min="3592" max="3592" width="8.5546875" style="2" customWidth="1"/>
    <col min="3593" max="3593" width="9.109375" style="2"/>
    <col min="3594" max="3594" width="8.5546875" style="2" customWidth="1"/>
    <col min="3595" max="3603" width="9.109375" style="2"/>
    <col min="3604" max="3604" width="12.88671875" style="2" customWidth="1"/>
    <col min="3605" max="3840" width="9.109375" style="2"/>
    <col min="3841" max="3841" width="36.44140625" style="2" customWidth="1"/>
    <col min="3842" max="3843" width="28.109375" style="2" customWidth="1"/>
    <col min="3844" max="3844" width="21.6640625" style="2" customWidth="1"/>
    <col min="3845" max="3845" width="11.88671875" style="2" customWidth="1"/>
    <col min="3846" max="3846" width="8.5546875" style="2" customWidth="1"/>
    <col min="3847" max="3847" width="9.109375" style="2"/>
    <col min="3848" max="3848" width="8.5546875" style="2" customWidth="1"/>
    <col min="3849" max="3849" width="9.109375" style="2"/>
    <col min="3850" max="3850" width="8.5546875" style="2" customWidth="1"/>
    <col min="3851" max="3859" width="9.109375" style="2"/>
    <col min="3860" max="3860" width="12.88671875" style="2" customWidth="1"/>
    <col min="3861" max="4096" width="9.109375" style="2"/>
    <col min="4097" max="4097" width="36.44140625" style="2" customWidth="1"/>
    <col min="4098" max="4099" width="28.109375" style="2" customWidth="1"/>
    <col min="4100" max="4100" width="21.6640625" style="2" customWidth="1"/>
    <col min="4101" max="4101" width="11.88671875" style="2" customWidth="1"/>
    <col min="4102" max="4102" width="8.5546875" style="2" customWidth="1"/>
    <col min="4103" max="4103" width="9.109375" style="2"/>
    <col min="4104" max="4104" width="8.5546875" style="2" customWidth="1"/>
    <col min="4105" max="4105" width="9.109375" style="2"/>
    <col min="4106" max="4106" width="8.5546875" style="2" customWidth="1"/>
    <col min="4107" max="4115" width="9.109375" style="2"/>
    <col min="4116" max="4116" width="12.88671875" style="2" customWidth="1"/>
    <col min="4117" max="4352" width="9.109375" style="2"/>
    <col min="4353" max="4353" width="36.44140625" style="2" customWidth="1"/>
    <col min="4354" max="4355" width="28.109375" style="2" customWidth="1"/>
    <col min="4356" max="4356" width="21.6640625" style="2" customWidth="1"/>
    <col min="4357" max="4357" width="11.88671875" style="2" customWidth="1"/>
    <col min="4358" max="4358" width="8.5546875" style="2" customWidth="1"/>
    <col min="4359" max="4359" width="9.109375" style="2"/>
    <col min="4360" max="4360" width="8.5546875" style="2" customWidth="1"/>
    <col min="4361" max="4361" width="9.109375" style="2"/>
    <col min="4362" max="4362" width="8.5546875" style="2" customWidth="1"/>
    <col min="4363" max="4371" width="9.109375" style="2"/>
    <col min="4372" max="4372" width="12.88671875" style="2" customWidth="1"/>
    <col min="4373" max="4608" width="9.109375" style="2"/>
    <col min="4609" max="4609" width="36.44140625" style="2" customWidth="1"/>
    <col min="4610" max="4611" width="28.109375" style="2" customWidth="1"/>
    <col min="4612" max="4612" width="21.6640625" style="2" customWidth="1"/>
    <col min="4613" max="4613" width="11.88671875" style="2" customWidth="1"/>
    <col min="4614" max="4614" width="8.5546875" style="2" customWidth="1"/>
    <col min="4615" max="4615" width="9.109375" style="2"/>
    <col min="4616" max="4616" width="8.5546875" style="2" customWidth="1"/>
    <col min="4617" max="4617" width="9.109375" style="2"/>
    <col min="4618" max="4618" width="8.5546875" style="2" customWidth="1"/>
    <col min="4619" max="4627" width="9.109375" style="2"/>
    <col min="4628" max="4628" width="12.88671875" style="2" customWidth="1"/>
    <col min="4629" max="4864" width="9.109375" style="2"/>
    <col min="4865" max="4865" width="36.44140625" style="2" customWidth="1"/>
    <col min="4866" max="4867" width="28.109375" style="2" customWidth="1"/>
    <col min="4868" max="4868" width="21.6640625" style="2" customWidth="1"/>
    <col min="4869" max="4869" width="11.88671875" style="2" customWidth="1"/>
    <col min="4870" max="4870" width="8.5546875" style="2" customWidth="1"/>
    <col min="4871" max="4871" width="9.109375" style="2"/>
    <col min="4872" max="4872" width="8.5546875" style="2" customWidth="1"/>
    <col min="4873" max="4873" width="9.109375" style="2"/>
    <col min="4874" max="4874" width="8.5546875" style="2" customWidth="1"/>
    <col min="4875" max="4883" width="9.109375" style="2"/>
    <col min="4884" max="4884" width="12.88671875" style="2" customWidth="1"/>
    <col min="4885" max="5120" width="9.109375" style="2"/>
    <col min="5121" max="5121" width="36.44140625" style="2" customWidth="1"/>
    <col min="5122" max="5123" width="28.109375" style="2" customWidth="1"/>
    <col min="5124" max="5124" width="21.6640625" style="2" customWidth="1"/>
    <col min="5125" max="5125" width="11.88671875" style="2" customWidth="1"/>
    <col min="5126" max="5126" width="8.5546875" style="2" customWidth="1"/>
    <col min="5127" max="5127" width="9.109375" style="2"/>
    <col min="5128" max="5128" width="8.5546875" style="2" customWidth="1"/>
    <col min="5129" max="5129" width="9.109375" style="2"/>
    <col min="5130" max="5130" width="8.5546875" style="2" customWidth="1"/>
    <col min="5131" max="5139" width="9.109375" style="2"/>
    <col min="5140" max="5140" width="12.88671875" style="2" customWidth="1"/>
    <col min="5141" max="5376" width="9.109375" style="2"/>
    <col min="5377" max="5377" width="36.44140625" style="2" customWidth="1"/>
    <col min="5378" max="5379" width="28.109375" style="2" customWidth="1"/>
    <col min="5380" max="5380" width="21.6640625" style="2" customWidth="1"/>
    <col min="5381" max="5381" width="11.88671875" style="2" customWidth="1"/>
    <col min="5382" max="5382" width="8.5546875" style="2" customWidth="1"/>
    <col min="5383" max="5383" width="9.109375" style="2"/>
    <col min="5384" max="5384" width="8.5546875" style="2" customWidth="1"/>
    <col min="5385" max="5385" width="9.109375" style="2"/>
    <col min="5386" max="5386" width="8.5546875" style="2" customWidth="1"/>
    <col min="5387" max="5395" width="9.109375" style="2"/>
    <col min="5396" max="5396" width="12.88671875" style="2" customWidth="1"/>
    <col min="5397" max="5632" width="9.109375" style="2"/>
    <col min="5633" max="5633" width="36.44140625" style="2" customWidth="1"/>
    <col min="5634" max="5635" width="28.109375" style="2" customWidth="1"/>
    <col min="5636" max="5636" width="21.6640625" style="2" customWidth="1"/>
    <col min="5637" max="5637" width="11.88671875" style="2" customWidth="1"/>
    <col min="5638" max="5638" width="8.5546875" style="2" customWidth="1"/>
    <col min="5639" max="5639" width="9.109375" style="2"/>
    <col min="5640" max="5640" width="8.5546875" style="2" customWidth="1"/>
    <col min="5641" max="5641" width="9.109375" style="2"/>
    <col min="5642" max="5642" width="8.5546875" style="2" customWidth="1"/>
    <col min="5643" max="5651" width="9.109375" style="2"/>
    <col min="5652" max="5652" width="12.88671875" style="2" customWidth="1"/>
    <col min="5653" max="5888" width="9.109375" style="2"/>
    <col min="5889" max="5889" width="36.44140625" style="2" customWidth="1"/>
    <col min="5890" max="5891" width="28.109375" style="2" customWidth="1"/>
    <col min="5892" max="5892" width="21.6640625" style="2" customWidth="1"/>
    <col min="5893" max="5893" width="11.88671875" style="2" customWidth="1"/>
    <col min="5894" max="5894" width="8.5546875" style="2" customWidth="1"/>
    <col min="5895" max="5895" width="9.109375" style="2"/>
    <col min="5896" max="5896" width="8.5546875" style="2" customWidth="1"/>
    <col min="5897" max="5897" width="9.109375" style="2"/>
    <col min="5898" max="5898" width="8.5546875" style="2" customWidth="1"/>
    <col min="5899" max="5907" width="9.109375" style="2"/>
    <col min="5908" max="5908" width="12.88671875" style="2" customWidth="1"/>
    <col min="5909" max="6144" width="9.109375" style="2"/>
    <col min="6145" max="6145" width="36.44140625" style="2" customWidth="1"/>
    <col min="6146" max="6147" width="28.109375" style="2" customWidth="1"/>
    <col min="6148" max="6148" width="21.6640625" style="2" customWidth="1"/>
    <col min="6149" max="6149" width="11.88671875" style="2" customWidth="1"/>
    <col min="6150" max="6150" width="8.5546875" style="2" customWidth="1"/>
    <col min="6151" max="6151" width="9.109375" style="2"/>
    <col min="6152" max="6152" width="8.5546875" style="2" customWidth="1"/>
    <col min="6153" max="6153" width="9.109375" style="2"/>
    <col min="6154" max="6154" width="8.5546875" style="2" customWidth="1"/>
    <col min="6155" max="6163" width="9.109375" style="2"/>
    <col min="6164" max="6164" width="12.88671875" style="2" customWidth="1"/>
    <col min="6165" max="6400" width="9.109375" style="2"/>
    <col min="6401" max="6401" width="36.44140625" style="2" customWidth="1"/>
    <col min="6402" max="6403" width="28.109375" style="2" customWidth="1"/>
    <col min="6404" max="6404" width="21.6640625" style="2" customWidth="1"/>
    <col min="6405" max="6405" width="11.88671875" style="2" customWidth="1"/>
    <col min="6406" max="6406" width="8.5546875" style="2" customWidth="1"/>
    <col min="6407" max="6407" width="9.109375" style="2"/>
    <col min="6408" max="6408" width="8.5546875" style="2" customWidth="1"/>
    <col min="6409" max="6409" width="9.109375" style="2"/>
    <col min="6410" max="6410" width="8.5546875" style="2" customWidth="1"/>
    <col min="6411" max="6419" width="9.109375" style="2"/>
    <col min="6420" max="6420" width="12.88671875" style="2" customWidth="1"/>
    <col min="6421" max="6656" width="9.109375" style="2"/>
    <col min="6657" max="6657" width="36.44140625" style="2" customWidth="1"/>
    <col min="6658" max="6659" width="28.109375" style="2" customWidth="1"/>
    <col min="6660" max="6660" width="21.6640625" style="2" customWidth="1"/>
    <col min="6661" max="6661" width="11.88671875" style="2" customWidth="1"/>
    <col min="6662" max="6662" width="8.5546875" style="2" customWidth="1"/>
    <col min="6663" max="6663" width="9.109375" style="2"/>
    <col min="6664" max="6664" width="8.5546875" style="2" customWidth="1"/>
    <col min="6665" max="6665" width="9.109375" style="2"/>
    <col min="6666" max="6666" width="8.5546875" style="2" customWidth="1"/>
    <col min="6667" max="6675" width="9.109375" style="2"/>
    <col min="6676" max="6676" width="12.88671875" style="2" customWidth="1"/>
    <col min="6677" max="6912" width="9.109375" style="2"/>
    <col min="6913" max="6913" width="36.44140625" style="2" customWidth="1"/>
    <col min="6914" max="6915" width="28.109375" style="2" customWidth="1"/>
    <col min="6916" max="6916" width="21.6640625" style="2" customWidth="1"/>
    <col min="6917" max="6917" width="11.88671875" style="2" customWidth="1"/>
    <col min="6918" max="6918" width="8.5546875" style="2" customWidth="1"/>
    <col min="6919" max="6919" width="9.109375" style="2"/>
    <col min="6920" max="6920" width="8.5546875" style="2" customWidth="1"/>
    <col min="6921" max="6921" width="9.109375" style="2"/>
    <col min="6922" max="6922" width="8.5546875" style="2" customWidth="1"/>
    <col min="6923" max="6931" width="9.109375" style="2"/>
    <col min="6932" max="6932" width="12.88671875" style="2" customWidth="1"/>
    <col min="6933" max="7168" width="9.109375" style="2"/>
    <col min="7169" max="7169" width="36.44140625" style="2" customWidth="1"/>
    <col min="7170" max="7171" width="28.109375" style="2" customWidth="1"/>
    <col min="7172" max="7172" width="21.6640625" style="2" customWidth="1"/>
    <col min="7173" max="7173" width="11.88671875" style="2" customWidth="1"/>
    <col min="7174" max="7174" width="8.5546875" style="2" customWidth="1"/>
    <col min="7175" max="7175" width="9.109375" style="2"/>
    <col min="7176" max="7176" width="8.5546875" style="2" customWidth="1"/>
    <col min="7177" max="7177" width="9.109375" style="2"/>
    <col min="7178" max="7178" width="8.5546875" style="2" customWidth="1"/>
    <col min="7179" max="7187" width="9.109375" style="2"/>
    <col min="7188" max="7188" width="12.88671875" style="2" customWidth="1"/>
    <col min="7189" max="7424" width="9.109375" style="2"/>
    <col min="7425" max="7425" width="36.44140625" style="2" customWidth="1"/>
    <col min="7426" max="7427" width="28.109375" style="2" customWidth="1"/>
    <col min="7428" max="7428" width="21.6640625" style="2" customWidth="1"/>
    <col min="7429" max="7429" width="11.88671875" style="2" customWidth="1"/>
    <col min="7430" max="7430" width="8.5546875" style="2" customWidth="1"/>
    <col min="7431" max="7431" width="9.109375" style="2"/>
    <col min="7432" max="7432" width="8.5546875" style="2" customWidth="1"/>
    <col min="7433" max="7433" width="9.109375" style="2"/>
    <col min="7434" max="7434" width="8.5546875" style="2" customWidth="1"/>
    <col min="7435" max="7443" width="9.109375" style="2"/>
    <col min="7444" max="7444" width="12.88671875" style="2" customWidth="1"/>
    <col min="7445" max="7680" width="9.109375" style="2"/>
    <col min="7681" max="7681" width="36.44140625" style="2" customWidth="1"/>
    <col min="7682" max="7683" width="28.109375" style="2" customWidth="1"/>
    <col min="7684" max="7684" width="21.6640625" style="2" customWidth="1"/>
    <col min="7685" max="7685" width="11.88671875" style="2" customWidth="1"/>
    <col min="7686" max="7686" width="8.5546875" style="2" customWidth="1"/>
    <col min="7687" max="7687" width="9.109375" style="2"/>
    <col min="7688" max="7688" width="8.5546875" style="2" customWidth="1"/>
    <col min="7689" max="7689" width="9.109375" style="2"/>
    <col min="7690" max="7690" width="8.5546875" style="2" customWidth="1"/>
    <col min="7691" max="7699" width="9.109375" style="2"/>
    <col min="7700" max="7700" width="12.88671875" style="2" customWidth="1"/>
    <col min="7701" max="7936" width="9.109375" style="2"/>
    <col min="7937" max="7937" width="36.44140625" style="2" customWidth="1"/>
    <col min="7938" max="7939" width="28.109375" style="2" customWidth="1"/>
    <col min="7940" max="7940" width="21.6640625" style="2" customWidth="1"/>
    <col min="7941" max="7941" width="11.88671875" style="2" customWidth="1"/>
    <col min="7942" max="7942" width="8.5546875" style="2" customWidth="1"/>
    <col min="7943" max="7943" width="9.109375" style="2"/>
    <col min="7944" max="7944" width="8.5546875" style="2" customWidth="1"/>
    <col min="7945" max="7945" width="9.109375" style="2"/>
    <col min="7946" max="7946" width="8.5546875" style="2" customWidth="1"/>
    <col min="7947" max="7955" width="9.109375" style="2"/>
    <col min="7956" max="7956" width="12.88671875" style="2" customWidth="1"/>
    <col min="7957" max="8192" width="9.109375" style="2"/>
    <col min="8193" max="8193" width="36.44140625" style="2" customWidth="1"/>
    <col min="8194" max="8195" width="28.109375" style="2" customWidth="1"/>
    <col min="8196" max="8196" width="21.6640625" style="2" customWidth="1"/>
    <col min="8197" max="8197" width="11.88671875" style="2" customWidth="1"/>
    <col min="8198" max="8198" width="8.5546875" style="2" customWidth="1"/>
    <col min="8199" max="8199" width="9.109375" style="2"/>
    <col min="8200" max="8200" width="8.5546875" style="2" customWidth="1"/>
    <col min="8201" max="8201" width="9.109375" style="2"/>
    <col min="8202" max="8202" width="8.5546875" style="2" customWidth="1"/>
    <col min="8203" max="8211" width="9.109375" style="2"/>
    <col min="8212" max="8212" width="12.88671875" style="2" customWidth="1"/>
    <col min="8213" max="8448" width="9.109375" style="2"/>
    <col min="8449" max="8449" width="36.44140625" style="2" customWidth="1"/>
    <col min="8450" max="8451" width="28.109375" style="2" customWidth="1"/>
    <col min="8452" max="8452" width="21.6640625" style="2" customWidth="1"/>
    <col min="8453" max="8453" width="11.88671875" style="2" customWidth="1"/>
    <col min="8454" max="8454" width="8.5546875" style="2" customWidth="1"/>
    <col min="8455" max="8455" width="9.109375" style="2"/>
    <col min="8456" max="8456" width="8.5546875" style="2" customWidth="1"/>
    <col min="8457" max="8457" width="9.109375" style="2"/>
    <col min="8458" max="8458" width="8.5546875" style="2" customWidth="1"/>
    <col min="8459" max="8467" width="9.109375" style="2"/>
    <col min="8468" max="8468" width="12.88671875" style="2" customWidth="1"/>
    <col min="8469" max="8704" width="9.109375" style="2"/>
    <col min="8705" max="8705" width="36.44140625" style="2" customWidth="1"/>
    <col min="8706" max="8707" width="28.109375" style="2" customWidth="1"/>
    <col min="8708" max="8708" width="21.6640625" style="2" customWidth="1"/>
    <col min="8709" max="8709" width="11.88671875" style="2" customWidth="1"/>
    <col min="8710" max="8710" width="8.5546875" style="2" customWidth="1"/>
    <col min="8711" max="8711" width="9.109375" style="2"/>
    <col min="8712" max="8712" width="8.5546875" style="2" customWidth="1"/>
    <col min="8713" max="8713" width="9.109375" style="2"/>
    <col min="8714" max="8714" width="8.5546875" style="2" customWidth="1"/>
    <col min="8715" max="8723" width="9.109375" style="2"/>
    <col min="8724" max="8724" width="12.88671875" style="2" customWidth="1"/>
    <col min="8725" max="8960" width="9.109375" style="2"/>
    <col min="8961" max="8961" width="36.44140625" style="2" customWidth="1"/>
    <col min="8962" max="8963" width="28.109375" style="2" customWidth="1"/>
    <col min="8964" max="8964" width="21.6640625" style="2" customWidth="1"/>
    <col min="8965" max="8965" width="11.88671875" style="2" customWidth="1"/>
    <col min="8966" max="8966" width="8.5546875" style="2" customWidth="1"/>
    <col min="8967" max="8967" width="9.109375" style="2"/>
    <col min="8968" max="8968" width="8.5546875" style="2" customWidth="1"/>
    <col min="8969" max="8969" width="9.109375" style="2"/>
    <col min="8970" max="8970" width="8.5546875" style="2" customWidth="1"/>
    <col min="8971" max="8979" width="9.109375" style="2"/>
    <col min="8980" max="8980" width="12.88671875" style="2" customWidth="1"/>
    <col min="8981" max="9216" width="9.109375" style="2"/>
    <col min="9217" max="9217" width="36.44140625" style="2" customWidth="1"/>
    <col min="9218" max="9219" width="28.109375" style="2" customWidth="1"/>
    <col min="9220" max="9220" width="21.6640625" style="2" customWidth="1"/>
    <col min="9221" max="9221" width="11.88671875" style="2" customWidth="1"/>
    <col min="9222" max="9222" width="8.5546875" style="2" customWidth="1"/>
    <col min="9223" max="9223" width="9.109375" style="2"/>
    <col min="9224" max="9224" width="8.5546875" style="2" customWidth="1"/>
    <col min="9225" max="9225" width="9.109375" style="2"/>
    <col min="9226" max="9226" width="8.5546875" style="2" customWidth="1"/>
    <col min="9227" max="9235" width="9.109375" style="2"/>
    <col min="9236" max="9236" width="12.88671875" style="2" customWidth="1"/>
    <col min="9237" max="9472" width="9.109375" style="2"/>
    <col min="9473" max="9473" width="36.44140625" style="2" customWidth="1"/>
    <col min="9474" max="9475" width="28.109375" style="2" customWidth="1"/>
    <col min="9476" max="9476" width="21.6640625" style="2" customWidth="1"/>
    <col min="9477" max="9477" width="11.88671875" style="2" customWidth="1"/>
    <col min="9478" max="9478" width="8.5546875" style="2" customWidth="1"/>
    <col min="9479" max="9479" width="9.109375" style="2"/>
    <col min="9480" max="9480" width="8.5546875" style="2" customWidth="1"/>
    <col min="9481" max="9481" width="9.109375" style="2"/>
    <col min="9482" max="9482" width="8.5546875" style="2" customWidth="1"/>
    <col min="9483" max="9491" width="9.109375" style="2"/>
    <col min="9492" max="9492" width="12.88671875" style="2" customWidth="1"/>
    <col min="9493" max="9728" width="9.109375" style="2"/>
    <col min="9729" max="9729" width="36.44140625" style="2" customWidth="1"/>
    <col min="9730" max="9731" width="28.109375" style="2" customWidth="1"/>
    <col min="9732" max="9732" width="21.6640625" style="2" customWidth="1"/>
    <col min="9733" max="9733" width="11.88671875" style="2" customWidth="1"/>
    <col min="9734" max="9734" width="8.5546875" style="2" customWidth="1"/>
    <col min="9735" max="9735" width="9.109375" style="2"/>
    <col min="9736" max="9736" width="8.5546875" style="2" customWidth="1"/>
    <col min="9737" max="9737" width="9.109375" style="2"/>
    <col min="9738" max="9738" width="8.5546875" style="2" customWidth="1"/>
    <col min="9739" max="9747" width="9.109375" style="2"/>
    <col min="9748" max="9748" width="12.88671875" style="2" customWidth="1"/>
    <col min="9749" max="9984" width="9.109375" style="2"/>
    <col min="9985" max="9985" width="36.44140625" style="2" customWidth="1"/>
    <col min="9986" max="9987" width="28.109375" style="2" customWidth="1"/>
    <col min="9988" max="9988" width="21.6640625" style="2" customWidth="1"/>
    <col min="9989" max="9989" width="11.88671875" style="2" customWidth="1"/>
    <col min="9990" max="9990" width="8.5546875" style="2" customWidth="1"/>
    <col min="9991" max="9991" width="9.109375" style="2"/>
    <col min="9992" max="9992" width="8.5546875" style="2" customWidth="1"/>
    <col min="9993" max="9993" width="9.109375" style="2"/>
    <col min="9994" max="9994" width="8.5546875" style="2" customWidth="1"/>
    <col min="9995" max="10003" width="9.109375" style="2"/>
    <col min="10004" max="10004" width="12.88671875" style="2" customWidth="1"/>
    <col min="10005" max="10240" width="9.109375" style="2"/>
    <col min="10241" max="10241" width="36.44140625" style="2" customWidth="1"/>
    <col min="10242" max="10243" width="28.109375" style="2" customWidth="1"/>
    <col min="10244" max="10244" width="21.6640625" style="2" customWidth="1"/>
    <col min="10245" max="10245" width="11.88671875" style="2" customWidth="1"/>
    <col min="10246" max="10246" width="8.5546875" style="2" customWidth="1"/>
    <col min="10247" max="10247" width="9.109375" style="2"/>
    <col min="10248" max="10248" width="8.5546875" style="2" customWidth="1"/>
    <col min="10249" max="10249" width="9.109375" style="2"/>
    <col min="10250" max="10250" width="8.5546875" style="2" customWidth="1"/>
    <col min="10251" max="10259" width="9.109375" style="2"/>
    <col min="10260" max="10260" width="12.88671875" style="2" customWidth="1"/>
    <col min="10261" max="10496" width="9.109375" style="2"/>
    <col min="10497" max="10497" width="36.44140625" style="2" customWidth="1"/>
    <col min="10498" max="10499" width="28.109375" style="2" customWidth="1"/>
    <col min="10500" max="10500" width="21.6640625" style="2" customWidth="1"/>
    <col min="10501" max="10501" width="11.88671875" style="2" customWidth="1"/>
    <col min="10502" max="10502" width="8.5546875" style="2" customWidth="1"/>
    <col min="10503" max="10503" width="9.109375" style="2"/>
    <col min="10504" max="10504" width="8.5546875" style="2" customWidth="1"/>
    <col min="10505" max="10505" width="9.109375" style="2"/>
    <col min="10506" max="10506" width="8.5546875" style="2" customWidth="1"/>
    <col min="10507" max="10515" width="9.109375" style="2"/>
    <col min="10516" max="10516" width="12.88671875" style="2" customWidth="1"/>
    <col min="10517" max="10752" width="9.109375" style="2"/>
    <col min="10753" max="10753" width="36.44140625" style="2" customWidth="1"/>
    <col min="10754" max="10755" width="28.109375" style="2" customWidth="1"/>
    <col min="10756" max="10756" width="21.6640625" style="2" customWidth="1"/>
    <col min="10757" max="10757" width="11.88671875" style="2" customWidth="1"/>
    <col min="10758" max="10758" width="8.5546875" style="2" customWidth="1"/>
    <col min="10759" max="10759" width="9.109375" style="2"/>
    <col min="10760" max="10760" width="8.5546875" style="2" customWidth="1"/>
    <col min="10761" max="10761" width="9.109375" style="2"/>
    <col min="10762" max="10762" width="8.5546875" style="2" customWidth="1"/>
    <col min="10763" max="10771" width="9.109375" style="2"/>
    <col min="10772" max="10772" width="12.88671875" style="2" customWidth="1"/>
    <col min="10773" max="11008" width="9.109375" style="2"/>
    <col min="11009" max="11009" width="36.44140625" style="2" customWidth="1"/>
    <col min="11010" max="11011" width="28.109375" style="2" customWidth="1"/>
    <col min="11012" max="11012" width="21.6640625" style="2" customWidth="1"/>
    <col min="11013" max="11013" width="11.88671875" style="2" customWidth="1"/>
    <col min="11014" max="11014" width="8.5546875" style="2" customWidth="1"/>
    <col min="11015" max="11015" width="9.109375" style="2"/>
    <col min="11016" max="11016" width="8.5546875" style="2" customWidth="1"/>
    <col min="11017" max="11017" width="9.109375" style="2"/>
    <col min="11018" max="11018" width="8.5546875" style="2" customWidth="1"/>
    <col min="11019" max="11027" width="9.109375" style="2"/>
    <col min="11028" max="11028" width="12.88671875" style="2" customWidth="1"/>
    <col min="11029" max="11264" width="9.109375" style="2"/>
    <col min="11265" max="11265" width="36.44140625" style="2" customWidth="1"/>
    <col min="11266" max="11267" width="28.109375" style="2" customWidth="1"/>
    <col min="11268" max="11268" width="21.6640625" style="2" customWidth="1"/>
    <col min="11269" max="11269" width="11.88671875" style="2" customWidth="1"/>
    <col min="11270" max="11270" width="8.5546875" style="2" customWidth="1"/>
    <col min="11271" max="11271" width="9.109375" style="2"/>
    <col min="11272" max="11272" width="8.5546875" style="2" customWidth="1"/>
    <col min="11273" max="11273" width="9.109375" style="2"/>
    <col min="11274" max="11274" width="8.5546875" style="2" customWidth="1"/>
    <col min="11275" max="11283" width="9.109375" style="2"/>
    <col min="11284" max="11284" width="12.88671875" style="2" customWidth="1"/>
    <col min="11285" max="11520" width="9.109375" style="2"/>
    <col min="11521" max="11521" width="36.44140625" style="2" customWidth="1"/>
    <col min="11522" max="11523" width="28.109375" style="2" customWidth="1"/>
    <col min="11524" max="11524" width="21.6640625" style="2" customWidth="1"/>
    <col min="11525" max="11525" width="11.88671875" style="2" customWidth="1"/>
    <col min="11526" max="11526" width="8.5546875" style="2" customWidth="1"/>
    <col min="11527" max="11527" width="9.109375" style="2"/>
    <col min="11528" max="11528" width="8.5546875" style="2" customWidth="1"/>
    <col min="11529" max="11529" width="9.109375" style="2"/>
    <col min="11530" max="11530" width="8.5546875" style="2" customWidth="1"/>
    <col min="11531" max="11539" width="9.109375" style="2"/>
    <col min="11540" max="11540" width="12.88671875" style="2" customWidth="1"/>
    <col min="11541" max="11776" width="9.109375" style="2"/>
    <col min="11777" max="11777" width="36.44140625" style="2" customWidth="1"/>
    <col min="11778" max="11779" width="28.109375" style="2" customWidth="1"/>
    <col min="11780" max="11780" width="21.6640625" style="2" customWidth="1"/>
    <col min="11781" max="11781" width="11.88671875" style="2" customWidth="1"/>
    <col min="11782" max="11782" width="8.5546875" style="2" customWidth="1"/>
    <col min="11783" max="11783" width="9.109375" style="2"/>
    <col min="11784" max="11784" width="8.5546875" style="2" customWidth="1"/>
    <col min="11785" max="11785" width="9.109375" style="2"/>
    <col min="11786" max="11786" width="8.5546875" style="2" customWidth="1"/>
    <col min="11787" max="11795" width="9.109375" style="2"/>
    <col min="11796" max="11796" width="12.88671875" style="2" customWidth="1"/>
    <col min="11797" max="12032" width="9.109375" style="2"/>
    <col min="12033" max="12033" width="36.44140625" style="2" customWidth="1"/>
    <col min="12034" max="12035" width="28.109375" style="2" customWidth="1"/>
    <col min="12036" max="12036" width="21.6640625" style="2" customWidth="1"/>
    <col min="12037" max="12037" width="11.88671875" style="2" customWidth="1"/>
    <col min="12038" max="12038" width="8.5546875" style="2" customWidth="1"/>
    <col min="12039" max="12039" width="9.109375" style="2"/>
    <col min="12040" max="12040" width="8.5546875" style="2" customWidth="1"/>
    <col min="12041" max="12041" width="9.109375" style="2"/>
    <col min="12042" max="12042" width="8.5546875" style="2" customWidth="1"/>
    <col min="12043" max="12051" width="9.109375" style="2"/>
    <col min="12052" max="12052" width="12.88671875" style="2" customWidth="1"/>
    <col min="12053" max="12288" width="9.109375" style="2"/>
    <col min="12289" max="12289" width="36.44140625" style="2" customWidth="1"/>
    <col min="12290" max="12291" width="28.109375" style="2" customWidth="1"/>
    <col min="12292" max="12292" width="21.6640625" style="2" customWidth="1"/>
    <col min="12293" max="12293" width="11.88671875" style="2" customWidth="1"/>
    <col min="12294" max="12294" width="8.5546875" style="2" customWidth="1"/>
    <col min="12295" max="12295" width="9.109375" style="2"/>
    <col min="12296" max="12296" width="8.5546875" style="2" customWidth="1"/>
    <col min="12297" max="12297" width="9.109375" style="2"/>
    <col min="12298" max="12298" width="8.5546875" style="2" customWidth="1"/>
    <col min="12299" max="12307" width="9.109375" style="2"/>
    <col min="12308" max="12308" width="12.88671875" style="2" customWidth="1"/>
    <col min="12309" max="12544" width="9.109375" style="2"/>
    <col min="12545" max="12545" width="36.44140625" style="2" customWidth="1"/>
    <col min="12546" max="12547" width="28.109375" style="2" customWidth="1"/>
    <col min="12548" max="12548" width="21.6640625" style="2" customWidth="1"/>
    <col min="12549" max="12549" width="11.88671875" style="2" customWidth="1"/>
    <col min="12550" max="12550" width="8.5546875" style="2" customWidth="1"/>
    <col min="12551" max="12551" width="9.109375" style="2"/>
    <col min="12552" max="12552" width="8.5546875" style="2" customWidth="1"/>
    <col min="12553" max="12553" width="9.109375" style="2"/>
    <col min="12554" max="12554" width="8.5546875" style="2" customWidth="1"/>
    <col min="12555" max="12563" width="9.109375" style="2"/>
    <col min="12564" max="12564" width="12.88671875" style="2" customWidth="1"/>
    <col min="12565" max="12800" width="9.109375" style="2"/>
    <col min="12801" max="12801" width="36.44140625" style="2" customWidth="1"/>
    <col min="12802" max="12803" width="28.109375" style="2" customWidth="1"/>
    <col min="12804" max="12804" width="21.6640625" style="2" customWidth="1"/>
    <col min="12805" max="12805" width="11.88671875" style="2" customWidth="1"/>
    <col min="12806" max="12806" width="8.5546875" style="2" customWidth="1"/>
    <col min="12807" max="12807" width="9.109375" style="2"/>
    <col min="12808" max="12808" width="8.5546875" style="2" customWidth="1"/>
    <col min="12809" max="12809" width="9.109375" style="2"/>
    <col min="12810" max="12810" width="8.5546875" style="2" customWidth="1"/>
    <col min="12811" max="12819" width="9.109375" style="2"/>
    <col min="12820" max="12820" width="12.88671875" style="2" customWidth="1"/>
    <col min="12821" max="13056" width="9.109375" style="2"/>
    <col min="13057" max="13057" width="36.44140625" style="2" customWidth="1"/>
    <col min="13058" max="13059" width="28.109375" style="2" customWidth="1"/>
    <col min="13060" max="13060" width="21.6640625" style="2" customWidth="1"/>
    <col min="13061" max="13061" width="11.88671875" style="2" customWidth="1"/>
    <col min="13062" max="13062" width="8.5546875" style="2" customWidth="1"/>
    <col min="13063" max="13063" width="9.109375" style="2"/>
    <col min="13064" max="13064" width="8.5546875" style="2" customWidth="1"/>
    <col min="13065" max="13065" width="9.109375" style="2"/>
    <col min="13066" max="13066" width="8.5546875" style="2" customWidth="1"/>
    <col min="13067" max="13075" width="9.109375" style="2"/>
    <col min="13076" max="13076" width="12.88671875" style="2" customWidth="1"/>
    <col min="13077" max="13312" width="9.109375" style="2"/>
    <col min="13313" max="13313" width="36.44140625" style="2" customWidth="1"/>
    <col min="13314" max="13315" width="28.109375" style="2" customWidth="1"/>
    <col min="13316" max="13316" width="21.6640625" style="2" customWidth="1"/>
    <col min="13317" max="13317" width="11.88671875" style="2" customWidth="1"/>
    <col min="13318" max="13318" width="8.5546875" style="2" customWidth="1"/>
    <col min="13319" max="13319" width="9.109375" style="2"/>
    <col min="13320" max="13320" width="8.5546875" style="2" customWidth="1"/>
    <col min="13321" max="13321" width="9.109375" style="2"/>
    <col min="13322" max="13322" width="8.5546875" style="2" customWidth="1"/>
    <col min="13323" max="13331" width="9.109375" style="2"/>
    <col min="13332" max="13332" width="12.88671875" style="2" customWidth="1"/>
    <col min="13333" max="13568" width="9.109375" style="2"/>
    <col min="13569" max="13569" width="36.44140625" style="2" customWidth="1"/>
    <col min="13570" max="13571" width="28.109375" style="2" customWidth="1"/>
    <col min="13572" max="13572" width="21.6640625" style="2" customWidth="1"/>
    <col min="13573" max="13573" width="11.88671875" style="2" customWidth="1"/>
    <col min="13574" max="13574" width="8.5546875" style="2" customWidth="1"/>
    <col min="13575" max="13575" width="9.109375" style="2"/>
    <col min="13576" max="13576" width="8.5546875" style="2" customWidth="1"/>
    <col min="13577" max="13577" width="9.109375" style="2"/>
    <col min="13578" max="13578" width="8.5546875" style="2" customWidth="1"/>
    <col min="13579" max="13587" width="9.109375" style="2"/>
    <col min="13588" max="13588" width="12.88671875" style="2" customWidth="1"/>
    <col min="13589" max="13824" width="9.109375" style="2"/>
    <col min="13825" max="13825" width="36.44140625" style="2" customWidth="1"/>
    <col min="13826" max="13827" width="28.109375" style="2" customWidth="1"/>
    <col min="13828" max="13828" width="21.6640625" style="2" customWidth="1"/>
    <col min="13829" max="13829" width="11.88671875" style="2" customWidth="1"/>
    <col min="13830" max="13830" width="8.5546875" style="2" customWidth="1"/>
    <col min="13831" max="13831" width="9.109375" style="2"/>
    <col min="13832" max="13832" width="8.5546875" style="2" customWidth="1"/>
    <col min="13833" max="13833" width="9.109375" style="2"/>
    <col min="13834" max="13834" width="8.5546875" style="2" customWidth="1"/>
    <col min="13835" max="13843" width="9.109375" style="2"/>
    <col min="13844" max="13844" width="12.88671875" style="2" customWidth="1"/>
    <col min="13845" max="14080" width="9.109375" style="2"/>
    <col min="14081" max="14081" width="36.44140625" style="2" customWidth="1"/>
    <col min="14082" max="14083" width="28.109375" style="2" customWidth="1"/>
    <col min="14084" max="14084" width="21.6640625" style="2" customWidth="1"/>
    <col min="14085" max="14085" width="11.88671875" style="2" customWidth="1"/>
    <col min="14086" max="14086" width="8.5546875" style="2" customWidth="1"/>
    <col min="14087" max="14087" width="9.109375" style="2"/>
    <col min="14088" max="14088" width="8.5546875" style="2" customWidth="1"/>
    <col min="14089" max="14089" width="9.109375" style="2"/>
    <col min="14090" max="14090" width="8.5546875" style="2" customWidth="1"/>
    <col min="14091" max="14099" width="9.109375" style="2"/>
    <col min="14100" max="14100" width="12.88671875" style="2" customWidth="1"/>
    <col min="14101" max="14336" width="9.109375" style="2"/>
    <col min="14337" max="14337" width="36.44140625" style="2" customWidth="1"/>
    <col min="14338" max="14339" width="28.109375" style="2" customWidth="1"/>
    <col min="14340" max="14340" width="21.6640625" style="2" customWidth="1"/>
    <col min="14341" max="14341" width="11.88671875" style="2" customWidth="1"/>
    <col min="14342" max="14342" width="8.5546875" style="2" customWidth="1"/>
    <col min="14343" max="14343" width="9.109375" style="2"/>
    <col min="14344" max="14344" width="8.5546875" style="2" customWidth="1"/>
    <col min="14345" max="14345" width="9.109375" style="2"/>
    <col min="14346" max="14346" width="8.5546875" style="2" customWidth="1"/>
    <col min="14347" max="14355" width="9.109375" style="2"/>
    <col min="14356" max="14356" width="12.88671875" style="2" customWidth="1"/>
    <col min="14357" max="14592" width="9.109375" style="2"/>
    <col min="14593" max="14593" width="36.44140625" style="2" customWidth="1"/>
    <col min="14594" max="14595" width="28.109375" style="2" customWidth="1"/>
    <col min="14596" max="14596" width="21.6640625" style="2" customWidth="1"/>
    <col min="14597" max="14597" width="11.88671875" style="2" customWidth="1"/>
    <col min="14598" max="14598" width="8.5546875" style="2" customWidth="1"/>
    <col min="14599" max="14599" width="9.109375" style="2"/>
    <col min="14600" max="14600" width="8.5546875" style="2" customWidth="1"/>
    <col min="14601" max="14601" width="9.109375" style="2"/>
    <col min="14602" max="14602" width="8.5546875" style="2" customWidth="1"/>
    <col min="14603" max="14611" width="9.109375" style="2"/>
    <col min="14612" max="14612" width="12.88671875" style="2" customWidth="1"/>
    <col min="14613" max="14848" width="9.109375" style="2"/>
    <col min="14849" max="14849" width="36.44140625" style="2" customWidth="1"/>
    <col min="14850" max="14851" width="28.109375" style="2" customWidth="1"/>
    <col min="14852" max="14852" width="21.6640625" style="2" customWidth="1"/>
    <col min="14853" max="14853" width="11.88671875" style="2" customWidth="1"/>
    <col min="14854" max="14854" width="8.5546875" style="2" customWidth="1"/>
    <col min="14855" max="14855" width="9.109375" style="2"/>
    <col min="14856" max="14856" width="8.5546875" style="2" customWidth="1"/>
    <col min="14857" max="14857" width="9.109375" style="2"/>
    <col min="14858" max="14858" width="8.5546875" style="2" customWidth="1"/>
    <col min="14859" max="14867" width="9.109375" style="2"/>
    <col min="14868" max="14868" width="12.88671875" style="2" customWidth="1"/>
    <col min="14869" max="15104" width="9.109375" style="2"/>
    <col min="15105" max="15105" width="36.44140625" style="2" customWidth="1"/>
    <col min="15106" max="15107" width="28.109375" style="2" customWidth="1"/>
    <col min="15108" max="15108" width="21.6640625" style="2" customWidth="1"/>
    <col min="15109" max="15109" width="11.88671875" style="2" customWidth="1"/>
    <col min="15110" max="15110" width="8.5546875" style="2" customWidth="1"/>
    <col min="15111" max="15111" width="9.109375" style="2"/>
    <col min="15112" max="15112" width="8.5546875" style="2" customWidth="1"/>
    <col min="15113" max="15113" width="9.109375" style="2"/>
    <col min="15114" max="15114" width="8.5546875" style="2" customWidth="1"/>
    <col min="15115" max="15123" width="9.109375" style="2"/>
    <col min="15124" max="15124" width="12.88671875" style="2" customWidth="1"/>
    <col min="15125" max="15360" width="9.109375" style="2"/>
    <col min="15361" max="15361" width="36.44140625" style="2" customWidth="1"/>
    <col min="15362" max="15363" width="28.109375" style="2" customWidth="1"/>
    <col min="15364" max="15364" width="21.6640625" style="2" customWidth="1"/>
    <col min="15365" max="15365" width="11.88671875" style="2" customWidth="1"/>
    <col min="15366" max="15366" width="8.5546875" style="2" customWidth="1"/>
    <col min="15367" max="15367" width="9.109375" style="2"/>
    <col min="15368" max="15368" width="8.5546875" style="2" customWidth="1"/>
    <col min="15369" max="15369" width="9.109375" style="2"/>
    <col min="15370" max="15370" width="8.5546875" style="2" customWidth="1"/>
    <col min="15371" max="15379" width="9.109375" style="2"/>
    <col min="15380" max="15380" width="12.88671875" style="2" customWidth="1"/>
    <col min="15381" max="15616" width="9.109375" style="2"/>
    <col min="15617" max="15617" width="36.44140625" style="2" customWidth="1"/>
    <col min="15618" max="15619" width="28.109375" style="2" customWidth="1"/>
    <col min="15620" max="15620" width="21.6640625" style="2" customWidth="1"/>
    <col min="15621" max="15621" width="11.88671875" style="2" customWidth="1"/>
    <col min="15622" max="15622" width="8.5546875" style="2" customWidth="1"/>
    <col min="15623" max="15623" width="9.109375" style="2"/>
    <col min="15624" max="15624" width="8.5546875" style="2" customWidth="1"/>
    <col min="15625" max="15625" width="9.109375" style="2"/>
    <col min="15626" max="15626" width="8.5546875" style="2" customWidth="1"/>
    <col min="15627" max="15635" width="9.109375" style="2"/>
    <col min="15636" max="15636" width="12.88671875" style="2" customWidth="1"/>
    <col min="15637" max="15872" width="9.109375" style="2"/>
    <col min="15873" max="15873" width="36.44140625" style="2" customWidth="1"/>
    <col min="15874" max="15875" width="28.109375" style="2" customWidth="1"/>
    <col min="15876" max="15876" width="21.6640625" style="2" customWidth="1"/>
    <col min="15877" max="15877" width="11.88671875" style="2" customWidth="1"/>
    <col min="15878" max="15878" width="8.5546875" style="2" customWidth="1"/>
    <col min="15879" max="15879" width="9.109375" style="2"/>
    <col min="15880" max="15880" width="8.5546875" style="2" customWidth="1"/>
    <col min="15881" max="15881" width="9.109375" style="2"/>
    <col min="15882" max="15882" width="8.5546875" style="2" customWidth="1"/>
    <col min="15883" max="15891" width="9.109375" style="2"/>
    <col min="15892" max="15892" width="12.88671875" style="2" customWidth="1"/>
    <col min="15893" max="16128" width="9.109375" style="2"/>
    <col min="16129" max="16129" width="36.44140625" style="2" customWidth="1"/>
    <col min="16130" max="16131" width="28.109375" style="2" customWidth="1"/>
    <col min="16132" max="16132" width="21.6640625" style="2" customWidth="1"/>
    <col min="16133" max="16133" width="11.88671875" style="2" customWidth="1"/>
    <col min="16134" max="16134" width="8.5546875" style="2" customWidth="1"/>
    <col min="16135" max="16135" width="9.109375" style="2"/>
    <col min="16136" max="16136" width="8.5546875" style="2" customWidth="1"/>
    <col min="16137" max="16137" width="9.109375" style="2"/>
    <col min="16138" max="16138" width="8.5546875" style="2" customWidth="1"/>
    <col min="16139" max="16147" width="9.109375" style="2"/>
    <col min="16148" max="16148" width="12.88671875" style="2" customWidth="1"/>
    <col min="16149" max="16384" width="9.109375" style="2"/>
  </cols>
  <sheetData>
    <row r="1" spans="1:22" s="17" customFormat="1" ht="15" customHeight="1" x14ac:dyDescent="0.3">
      <c r="A1" s="16"/>
      <c r="B1" s="91"/>
    </row>
    <row r="2" spans="1:22" s="17" customFormat="1" ht="27.75" customHeight="1" x14ac:dyDescent="0.3">
      <c r="A2" s="16"/>
      <c r="B2" s="91"/>
      <c r="P2" s="540" t="s">
        <v>483</v>
      </c>
      <c r="Q2" s="540"/>
      <c r="R2" s="540"/>
      <c r="S2" s="540"/>
      <c r="T2" s="540"/>
    </row>
    <row r="3" spans="1:22" x14ac:dyDescent="0.3">
      <c r="A3" s="402" t="s">
        <v>508</v>
      </c>
      <c r="B3" s="542"/>
      <c r="C3" s="542"/>
      <c r="D3" s="542"/>
      <c r="E3" s="542"/>
      <c r="F3" s="542"/>
      <c r="G3" s="542"/>
      <c r="H3" s="542"/>
      <c r="I3" s="542"/>
      <c r="J3" s="542"/>
      <c r="K3" s="542"/>
      <c r="L3" s="542"/>
      <c r="M3" s="542"/>
      <c r="N3" s="542"/>
      <c r="O3" s="542"/>
      <c r="P3" s="542"/>
      <c r="Q3" s="542"/>
      <c r="R3" s="542"/>
      <c r="S3" s="542"/>
      <c r="T3" s="542"/>
    </row>
    <row r="4" spans="1:22" x14ac:dyDescent="0.3">
      <c r="A4" s="400" t="s">
        <v>445</v>
      </c>
      <c r="B4" s="401"/>
      <c r="C4" s="401"/>
      <c r="D4" s="401"/>
      <c r="E4" s="401"/>
      <c r="F4" s="401"/>
      <c r="G4" s="401"/>
      <c r="H4" s="401"/>
      <c r="I4" s="401"/>
      <c r="J4" s="401"/>
      <c r="K4" s="401"/>
      <c r="L4" s="401"/>
      <c r="M4" s="401"/>
      <c r="N4" s="401"/>
      <c r="O4" s="401"/>
      <c r="P4" s="401"/>
      <c r="Q4" s="401"/>
      <c r="R4" s="401"/>
      <c r="S4" s="401"/>
      <c r="T4" s="401"/>
    </row>
    <row r="6" spans="1:22" ht="15" customHeight="1" x14ac:dyDescent="0.3">
      <c r="A6" s="403" t="s">
        <v>56</v>
      </c>
      <c r="B6" s="407" t="s">
        <v>742</v>
      </c>
      <c r="C6" s="407" t="s">
        <v>197</v>
      </c>
      <c r="D6" s="404" t="s">
        <v>59</v>
      </c>
      <c r="E6" s="407" t="s">
        <v>60</v>
      </c>
      <c r="F6" s="407" t="s">
        <v>198</v>
      </c>
      <c r="G6" s="407" t="s">
        <v>61</v>
      </c>
      <c r="H6" s="407"/>
      <c r="I6" s="407"/>
      <c r="J6" s="407"/>
      <c r="K6" s="407"/>
      <c r="L6" s="407"/>
      <c r="M6" s="407"/>
      <c r="N6" s="407"/>
      <c r="O6" s="407"/>
      <c r="P6" s="407"/>
      <c r="Q6" s="407"/>
      <c r="R6" s="407"/>
      <c r="S6" s="407"/>
      <c r="T6" s="407"/>
    </row>
    <row r="7" spans="1:22" x14ac:dyDescent="0.3">
      <c r="A7" s="403"/>
      <c r="B7" s="407"/>
      <c r="C7" s="407"/>
      <c r="D7" s="405"/>
      <c r="E7" s="407"/>
      <c r="F7" s="407"/>
      <c r="G7" s="407" t="s">
        <v>22</v>
      </c>
      <c r="H7" s="407"/>
      <c r="I7" s="407" t="s">
        <v>23</v>
      </c>
      <c r="J7" s="407"/>
      <c r="K7" s="407" t="s">
        <v>24</v>
      </c>
      <c r="L7" s="407"/>
      <c r="M7" s="407" t="s">
        <v>25</v>
      </c>
      <c r="N7" s="407"/>
      <c r="O7" s="407" t="s">
        <v>26</v>
      </c>
      <c r="P7" s="407"/>
      <c r="Q7" s="407" t="s">
        <v>41</v>
      </c>
      <c r="R7" s="407"/>
      <c r="S7" s="407" t="s">
        <v>28</v>
      </c>
      <c r="T7" s="407"/>
    </row>
    <row r="8" spans="1:22" ht="92.4" x14ac:dyDescent="0.3">
      <c r="A8" s="403"/>
      <c r="B8" s="407"/>
      <c r="C8" s="407"/>
      <c r="D8" s="406"/>
      <c r="E8" s="407"/>
      <c r="F8" s="407"/>
      <c r="G8" s="138" t="s">
        <v>29</v>
      </c>
      <c r="H8" s="138" t="s">
        <v>30</v>
      </c>
      <c r="I8" s="138" t="s">
        <v>29</v>
      </c>
      <c r="J8" s="138" t="s">
        <v>30</v>
      </c>
      <c r="K8" s="138" t="s">
        <v>29</v>
      </c>
      <c r="L8" s="138" t="s">
        <v>30</v>
      </c>
      <c r="M8" s="138" t="s">
        <v>29</v>
      </c>
      <c r="N8" s="138" t="s">
        <v>30</v>
      </c>
      <c r="O8" s="138" t="s">
        <v>29</v>
      </c>
      <c r="P8" s="138" t="s">
        <v>30</v>
      </c>
      <c r="Q8" s="138" t="s">
        <v>29</v>
      </c>
      <c r="R8" s="138" t="s">
        <v>30</v>
      </c>
      <c r="S8" s="138" t="s">
        <v>29</v>
      </c>
      <c r="T8" s="138" t="s">
        <v>30</v>
      </c>
    </row>
    <row r="9" spans="1:22" s="108" customFormat="1" x14ac:dyDescent="0.3">
      <c r="A9" s="201">
        <v>1</v>
      </c>
      <c r="B9" s="138">
        <v>2</v>
      </c>
      <c r="C9" s="138">
        <v>3</v>
      </c>
      <c r="D9" s="138">
        <v>4</v>
      </c>
      <c r="E9" s="138">
        <v>5</v>
      </c>
      <c r="F9" s="138">
        <v>6</v>
      </c>
      <c r="G9" s="138">
        <v>7</v>
      </c>
      <c r="H9" s="138">
        <v>8</v>
      </c>
      <c r="I9" s="138">
        <v>9</v>
      </c>
      <c r="J9" s="138">
        <v>10</v>
      </c>
      <c r="K9" s="138">
        <v>11</v>
      </c>
      <c r="L9" s="138">
        <v>12</v>
      </c>
      <c r="M9" s="230">
        <v>13</v>
      </c>
      <c r="N9" s="138">
        <v>14</v>
      </c>
      <c r="O9" s="138">
        <v>15</v>
      </c>
      <c r="P9" s="138">
        <v>16</v>
      </c>
      <c r="Q9" s="138">
        <v>17</v>
      </c>
      <c r="R9" s="138">
        <v>18</v>
      </c>
      <c r="S9" s="138">
        <v>19</v>
      </c>
      <c r="T9" s="138">
        <v>20</v>
      </c>
    </row>
    <row r="10" spans="1:22" ht="101.25" customHeight="1" x14ac:dyDescent="0.3">
      <c r="A10" s="408">
        <v>1</v>
      </c>
      <c r="B10" s="404" t="s">
        <v>251</v>
      </c>
      <c r="C10" s="147" t="s">
        <v>616</v>
      </c>
      <c r="D10" s="138" t="s">
        <v>350</v>
      </c>
      <c r="E10" s="138" t="s">
        <v>351</v>
      </c>
      <c r="F10" s="204">
        <v>25.66</v>
      </c>
      <c r="G10" s="144" t="s">
        <v>545</v>
      </c>
      <c r="H10" s="144" t="str">
        <f t="shared" ref="H10:H22" si="0">G10</f>
        <v>не менее 40</v>
      </c>
      <c r="I10" s="144" t="s">
        <v>545</v>
      </c>
      <c r="J10" s="144" t="str">
        <f t="shared" ref="J10:J22" si="1">I10</f>
        <v>не менее 40</v>
      </c>
      <c r="K10" s="144" t="s">
        <v>545</v>
      </c>
      <c r="L10" s="144" t="str">
        <f t="shared" ref="L10:L22" si="2">K10</f>
        <v>не менее 40</v>
      </c>
      <c r="M10" s="144" t="s">
        <v>545</v>
      </c>
      <c r="N10" s="144" t="s">
        <v>545</v>
      </c>
      <c r="O10" s="144" t="s">
        <v>545</v>
      </c>
      <c r="P10" s="144" t="s">
        <v>545</v>
      </c>
      <c r="Q10" s="144" t="s">
        <v>545</v>
      </c>
      <c r="R10" s="144">
        <v>0</v>
      </c>
      <c r="S10" s="144" t="s">
        <v>545</v>
      </c>
      <c r="T10" s="144">
        <v>0</v>
      </c>
      <c r="U10" s="21"/>
      <c r="V10" s="21"/>
    </row>
    <row r="11" spans="1:22" ht="146.25" customHeight="1" x14ac:dyDescent="0.3">
      <c r="A11" s="409"/>
      <c r="B11" s="405"/>
      <c r="C11" s="147" t="s">
        <v>709</v>
      </c>
      <c r="D11" s="138" t="s">
        <v>352</v>
      </c>
      <c r="E11" s="138" t="s">
        <v>351</v>
      </c>
      <c r="F11" s="144">
        <v>48</v>
      </c>
      <c r="G11" s="144" t="s">
        <v>545</v>
      </c>
      <c r="H11" s="144" t="str">
        <f t="shared" si="0"/>
        <v>не менее 40</v>
      </c>
      <c r="I11" s="144" t="s">
        <v>572</v>
      </c>
      <c r="J11" s="144" t="str">
        <f t="shared" si="1"/>
        <v>не менее 50</v>
      </c>
      <c r="K11" s="144" t="s">
        <v>572</v>
      </c>
      <c r="L11" s="144" t="str">
        <f t="shared" si="2"/>
        <v>не менее 50</v>
      </c>
      <c r="M11" s="144" t="s">
        <v>655</v>
      </c>
      <c r="N11" s="144">
        <v>0</v>
      </c>
      <c r="O11" s="144" t="s">
        <v>656</v>
      </c>
      <c r="P11" s="144">
        <v>0</v>
      </c>
      <c r="Q11" s="144" t="s">
        <v>577</v>
      </c>
      <c r="R11" s="144">
        <v>0</v>
      </c>
      <c r="S11" s="144" t="s">
        <v>657</v>
      </c>
      <c r="T11" s="144">
        <v>0</v>
      </c>
      <c r="U11" s="21"/>
      <c r="V11" s="21"/>
    </row>
    <row r="12" spans="1:22" s="142" customFormat="1" ht="99" customHeight="1" x14ac:dyDescent="0.3">
      <c r="A12" s="410"/>
      <c r="B12" s="406"/>
      <c r="C12" s="147" t="s">
        <v>722</v>
      </c>
      <c r="D12" s="138" t="s">
        <v>352</v>
      </c>
      <c r="E12" s="138" t="s">
        <v>351</v>
      </c>
      <c r="F12" s="149">
        <v>44.5</v>
      </c>
      <c r="G12" s="144">
        <v>30</v>
      </c>
      <c r="H12" s="144">
        <f t="shared" si="0"/>
        <v>30</v>
      </c>
      <c r="I12" s="144">
        <v>40</v>
      </c>
      <c r="J12" s="144">
        <f t="shared" si="1"/>
        <v>40</v>
      </c>
      <c r="K12" s="144">
        <v>40</v>
      </c>
      <c r="L12" s="144">
        <f t="shared" si="2"/>
        <v>40</v>
      </c>
      <c r="M12" s="144">
        <v>40</v>
      </c>
      <c r="N12" s="144">
        <v>0</v>
      </c>
      <c r="O12" s="144">
        <v>40</v>
      </c>
      <c r="P12" s="144">
        <v>0</v>
      </c>
      <c r="Q12" s="144">
        <v>40</v>
      </c>
      <c r="R12" s="144">
        <v>0</v>
      </c>
      <c r="S12" s="144">
        <v>50</v>
      </c>
      <c r="T12" s="144">
        <v>0</v>
      </c>
      <c r="U12" s="21"/>
      <c r="V12" s="21"/>
    </row>
    <row r="13" spans="1:22" ht="53.25" customHeight="1" x14ac:dyDescent="0.3">
      <c r="A13" s="403" t="s">
        <v>83</v>
      </c>
      <c r="B13" s="524" t="s">
        <v>370</v>
      </c>
      <c r="C13" s="147" t="s">
        <v>366</v>
      </c>
      <c r="D13" s="138" t="s">
        <v>352</v>
      </c>
      <c r="E13" s="407" t="s">
        <v>351</v>
      </c>
      <c r="F13" s="138">
        <v>14429</v>
      </c>
      <c r="G13" s="138">
        <v>15000</v>
      </c>
      <c r="H13" s="138">
        <f t="shared" si="0"/>
        <v>15000</v>
      </c>
      <c r="I13" s="138">
        <v>15200</v>
      </c>
      <c r="J13" s="138">
        <f t="shared" si="1"/>
        <v>15200</v>
      </c>
      <c r="K13" s="138">
        <v>15400</v>
      </c>
      <c r="L13" s="138">
        <f t="shared" si="2"/>
        <v>15400</v>
      </c>
      <c r="M13" s="138">
        <v>15600</v>
      </c>
      <c r="N13" s="138">
        <v>0</v>
      </c>
      <c r="O13" s="138">
        <v>15800</v>
      </c>
      <c r="P13" s="138">
        <v>0</v>
      </c>
      <c r="Q13" s="138">
        <v>16000</v>
      </c>
      <c r="R13" s="138">
        <v>0</v>
      </c>
      <c r="S13" s="138">
        <v>16000</v>
      </c>
      <c r="T13" s="138">
        <v>0</v>
      </c>
      <c r="U13" s="109"/>
      <c r="V13" s="109"/>
    </row>
    <row r="14" spans="1:22" ht="39.6" x14ac:dyDescent="0.3">
      <c r="A14" s="403"/>
      <c r="B14" s="524"/>
      <c r="C14" s="147" t="s">
        <v>367</v>
      </c>
      <c r="D14" s="138" t="s">
        <v>352</v>
      </c>
      <c r="E14" s="407"/>
      <c r="F14" s="138">
        <v>7000</v>
      </c>
      <c r="G14" s="138">
        <v>7000</v>
      </c>
      <c r="H14" s="138">
        <f t="shared" si="0"/>
        <v>7000</v>
      </c>
      <c r="I14" s="138">
        <v>7000</v>
      </c>
      <c r="J14" s="138">
        <f t="shared" si="1"/>
        <v>7000</v>
      </c>
      <c r="K14" s="138">
        <v>7000</v>
      </c>
      <c r="L14" s="138">
        <f t="shared" si="2"/>
        <v>7000</v>
      </c>
      <c r="M14" s="138">
        <v>7000</v>
      </c>
      <c r="N14" s="138">
        <v>7000</v>
      </c>
      <c r="O14" s="138">
        <v>7000</v>
      </c>
      <c r="P14" s="138">
        <v>7000</v>
      </c>
      <c r="Q14" s="138">
        <v>7000</v>
      </c>
      <c r="R14" s="138">
        <v>0</v>
      </c>
      <c r="S14" s="138">
        <v>7000</v>
      </c>
      <c r="T14" s="138">
        <v>0</v>
      </c>
      <c r="U14" s="109"/>
    </row>
    <row r="15" spans="1:22" ht="39.75" customHeight="1" x14ac:dyDescent="0.3">
      <c r="A15" s="403"/>
      <c r="B15" s="524"/>
      <c r="C15" s="147" t="s">
        <v>368</v>
      </c>
      <c r="D15" s="138" t="s">
        <v>352</v>
      </c>
      <c r="E15" s="407"/>
      <c r="F15" s="138">
        <v>1500</v>
      </c>
      <c r="G15" s="138">
        <v>1500</v>
      </c>
      <c r="H15" s="138">
        <f t="shared" si="0"/>
        <v>1500</v>
      </c>
      <c r="I15" s="138">
        <v>1500</v>
      </c>
      <c r="J15" s="138">
        <f t="shared" si="1"/>
        <v>1500</v>
      </c>
      <c r="K15" s="138">
        <v>1500</v>
      </c>
      <c r="L15" s="138">
        <f t="shared" si="2"/>
        <v>1500</v>
      </c>
      <c r="M15" s="138">
        <v>1500</v>
      </c>
      <c r="N15" s="138">
        <v>1500</v>
      </c>
      <c r="O15" s="138">
        <v>1500</v>
      </c>
      <c r="P15" s="138">
        <v>1500</v>
      </c>
      <c r="Q15" s="138">
        <v>1500</v>
      </c>
      <c r="R15" s="138">
        <v>0</v>
      </c>
      <c r="S15" s="138">
        <v>1500</v>
      </c>
      <c r="T15" s="138">
        <v>0</v>
      </c>
      <c r="U15" s="109"/>
    </row>
    <row r="16" spans="1:22" ht="34.5" customHeight="1" x14ac:dyDescent="0.3">
      <c r="A16" s="403"/>
      <c r="B16" s="524"/>
      <c r="C16" s="147" t="s">
        <v>369</v>
      </c>
      <c r="D16" s="138" t="s">
        <v>352</v>
      </c>
      <c r="E16" s="407"/>
      <c r="F16" s="138">
        <v>865</v>
      </c>
      <c r="G16" s="138">
        <v>900</v>
      </c>
      <c r="H16" s="138">
        <f t="shared" si="0"/>
        <v>900</v>
      </c>
      <c r="I16" s="138">
        <v>900</v>
      </c>
      <c r="J16" s="138">
        <f t="shared" si="1"/>
        <v>900</v>
      </c>
      <c r="K16" s="138">
        <v>900</v>
      </c>
      <c r="L16" s="138">
        <f t="shared" si="2"/>
        <v>900</v>
      </c>
      <c r="M16" s="138">
        <v>900</v>
      </c>
      <c r="N16" s="138">
        <v>900</v>
      </c>
      <c r="O16" s="138">
        <v>900</v>
      </c>
      <c r="P16" s="138">
        <v>900</v>
      </c>
      <c r="Q16" s="138">
        <v>900</v>
      </c>
      <c r="R16" s="138">
        <v>0</v>
      </c>
      <c r="S16" s="138">
        <v>900</v>
      </c>
      <c r="T16" s="138">
        <v>0</v>
      </c>
      <c r="U16" s="109"/>
    </row>
    <row r="17" spans="1:22" ht="84.75" customHeight="1" x14ac:dyDescent="0.3">
      <c r="A17" s="408" t="s">
        <v>180</v>
      </c>
      <c r="B17" s="412" t="s">
        <v>599</v>
      </c>
      <c r="C17" s="147" t="s">
        <v>476</v>
      </c>
      <c r="D17" s="138" t="s">
        <v>352</v>
      </c>
      <c r="E17" s="404" t="s">
        <v>477</v>
      </c>
      <c r="F17" s="138">
        <v>14429</v>
      </c>
      <c r="G17" s="144" t="s">
        <v>561</v>
      </c>
      <c r="H17" s="144" t="str">
        <f t="shared" si="0"/>
        <v>не менее 15000</v>
      </c>
      <c r="I17" s="144" t="s">
        <v>561</v>
      </c>
      <c r="J17" s="144" t="str">
        <f t="shared" si="1"/>
        <v>не менее 15000</v>
      </c>
      <c r="K17" s="144" t="s">
        <v>561</v>
      </c>
      <c r="L17" s="144" t="str">
        <f t="shared" si="2"/>
        <v>не менее 15000</v>
      </c>
      <c r="M17" s="144" t="s">
        <v>561</v>
      </c>
      <c r="N17" s="138">
        <v>0</v>
      </c>
      <c r="O17" s="144" t="s">
        <v>561</v>
      </c>
      <c r="P17" s="138">
        <v>0</v>
      </c>
      <c r="Q17" s="144" t="s">
        <v>561</v>
      </c>
      <c r="R17" s="138">
        <v>0</v>
      </c>
      <c r="S17" s="144" t="s">
        <v>561</v>
      </c>
      <c r="T17" s="138">
        <v>0</v>
      </c>
      <c r="U17" s="109"/>
    </row>
    <row r="18" spans="1:22" ht="102" customHeight="1" x14ac:dyDescent="0.3">
      <c r="A18" s="409"/>
      <c r="B18" s="413"/>
      <c r="C18" s="147" t="s">
        <v>670</v>
      </c>
      <c r="D18" s="138" t="s">
        <v>352</v>
      </c>
      <c r="E18" s="405"/>
      <c r="F18" s="138">
        <v>6314</v>
      </c>
      <c r="G18" s="144" t="s">
        <v>562</v>
      </c>
      <c r="H18" s="144" t="str">
        <f t="shared" si="0"/>
        <v>не менее 7000</v>
      </c>
      <c r="I18" s="144" t="s">
        <v>562</v>
      </c>
      <c r="J18" s="144" t="str">
        <f t="shared" si="1"/>
        <v>не менее 7000</v>
      </c>
      <c r="K18" s="144" t="s">
        <v>562</v>
      </c>
      <c r="L18" s="144" t="str">
        <f t="shared" si="2"/>
        <v>не менее 7000</v>
      </c>
      <c r="M18" s="144" t="s">
        <v>562</v>
      </c>
      <c r="N18" s="138" t="s">
        <v>562</v>
      </c>
      <c r="O18" s="144" t="s">
        <v>562</v>
      </c>
      <c r="P18" s="138" t="s">
        <v>562</v>
      </c>
      <c r="Q18" s="144" t="s">
        <v>562</v>
      </c>
      <c r="R18" s="138">
        <v>0</v>
      </c>
      <c r="S18" s="144" t="s">
        <v>562</v>
      </c>
      <c r="T18" s="138">
        <v>0</v>
      </c>
      <c r="U18" s="109"/>
      <c r="V18" s="2">
        <f>15000+7000+900+1500+63</f>
        <v>24463</v>
      </c>
    </row>
    <row r="19" spans="1:22" ht="68.25" customHeight="1" x14ac:dyDescent="0.3">
      <c r="A19" s="409"/>
      <c r="B19" s="413"/>
      <c r="C19" s="147" t="s">
        <v>671</v>
      </c>
      <c r="D19" s="138" t="s">
        <v>352</v>
      </c>
      <c r="E19" s="405"/>
      <c r="F19" s="138">
        <v>865</v>
      </c>
      <c r="G19" s="138" t="s">
        <v>563</v>
      </c>
      <c r="H19" s="138" t="str">
        <f t="shared" si="0"/>
        <v>не менее 900</v>
      </c>
      <c r="I19" s="138" t="s">
        <v>563</v>
      </c>
      <c r="J19" s="138" t="str">
        <f t="shared" si="1"/>
        <v>не менее 900</v>
      </c>
      <c r="K19" s="138" t="s">
        <v>563</v>
      </c>
      <c r="L19" s="138" t="str">
        <f t="shared" si="2"/>
        <v>не менее 900</v>
      </c>
      <c r="M19" s="138" t="s">
        <v>563</v>
      </c>
      <c r="N19" s="138" t="s">
        <v>563</v>
      </c>
      <c r="O19" s="138" t="s">
        <v>563</v>
      </c>
      <c r="P19" s="138" t="s">
        <v>563</v>
      </c>
      <c r="Q19" s="138" t="s">
        <v>563</v>
      </c>
      <c r="R19" s="138">
        <v>0</v>
      </c>
      <c r="S19" s="138" t="s">
        <v>563</v>
      </c>
      <c r="T19" s="138">
        <v>0</v>
      </c>
      <c r="U19" s="109"/>
    </row>
    <row r="20" spans="1:22" ht="68.25" customHeight="1" x14ac:dyDescent="0.3">
      <c r="A20" s="409"/>
      <c r="B20" s="413"/>
      <c r="C20" s="147" t="s">
        <v>672</v>
      </c>
      <c r="D20" s="138" t="s">
        <v>353</v>
      </c>
      <c r="E20" s="405"/>
      <c r="F20" s="138">
        <v>1500</v>
      </c>
      <c r="G20" s="138" t="s">
        <v>564</v>
      </c>
      <c r="H20" s="138" t="str">
        <f t="shared" si="0"/>
        <v>не менее 1500</v>
      </c>
      <c r="I20" s="138" t="s">
        <v>564</v>
      </c>
      <c r="J20" s="138" t="str">
        <f t="shared" si="1"/>
        <v>не менее 1500</v>
      </c>
      <c r="K20" s="138" t="s">
        <v>564</v>
      </c>
      <c r="L20" s="138" t="str">
        <f t="shared" si="2"/>
        <v>не менее 1500</v>
      </c>
      <c r="M20" s="138" t="s">
        <v>564</v>
      </c>
      <c r="N20" s="138" t="s">
        <v>564</v>
      </c>
      <c r="O20" s="138" t="s">
        <v>564</v>
      </c>
      <c r="P20" s="138" t="s">
        <v>564</v>
      </c>
      <c r="Q20" s="138" t="s">
        <v>564</v>
      </c>
      <c r="R20" s="138">
        <v>0</v>
      </c>
      <c r="S20" s="138" t="s">
        <v>564</v>
      </c>
      <c r="T20" s="138">
        <v>0</v>
      </c>
      <c r="U20" s="109"/>
    </row>
    <row r="21" spans="1:22" ht="39.75" customHeight="1" x14ac:dyDescent="0.3">
      <c r="A21" s="410"/>
      <c r="B21" s="520"/>
      <c r="C21" s="147" t="s">
        <v>354</v>
      </c>
      <c r="D21" s="138" t="s">
        <v>352</v>
      </c>
      <c r="E21" s="406"/>
      <c r="F21" s="138">
        <v>262.5</v>
      </c>
      <c r="G21" s="138" t="s">
        <v>565</v>
      </c>
      <c r="H21" s="138" t="str">
        <f t="shared" si="0"/>
        <v>не менее 63</v>
      </c>
      <c r="I21" s="138" t="s">
        <v>565</v>
      </c>
      <c r="J21" s="138" t="str">
        <f t="shared" si="1"/>
        <v>не менее 63</v>
      </c>
      <c r="K21" s="138" t="s">
        <v>565</v>
      </c>
      <c r="L21" s="138" t="str">
        <f t="shared" si="2"/>
        <v>не менее 63</v>
      </c>
      <c r="M21" s="138" t="s">
        <v>565</v>
      </c>
      <c r="N21" s="138" t="s">
        <v>565</v>
      </c>
      <c r="O21" s="138" t="s">
        <v>565</v>
      </c>
      <c r="P21" s="138" t="s">
        <v>565</v>
      </c>
      <c r="Q21" s="138" t="s">
        <v>565</v>
      </c>
      <c r="R21" s="138">
        <v>0</v>
      </c>
      <c r="S21" s="138" t="s">
        <v>565</v>
      </c>
      <c r="T21" s="138">
        <v>0</v>
      </c>
      <c r="U21" s="109"/>
    </row>
    <row r="22" spans="1:22" ht="140.25" customHeight="1" x14ac:dyDescent="0.3">
      <c r="A22" s="201" t="s">
        <v>254</v>
      </c>
      <c r="B22" s="147" t="s">
        <v>600</v>
      </c>
      <c r="C22" s="147" t="s">
        <v>533</v>
      </c>
      <c r="D22" s="138" t="s">
        <v>352</v>
      </c>
      <c r="E22" s="138" t="s">
        <v>478</v>
      </c>
      <c r="F22" s="138">
        <v>4</v>
      </c>
      <c r="G22" s="138">
        <v>5</v>
      </c>
      <c r="H22" s="138">
        <f t="shared" si="0"/>
        <v>5</v>
      </c>
      <c r="I22" s="138">
        <v>5</v>
      </c>
      <c r="J22" s="138">
        <f t="shared" si="1"/>
        <v>5</v>
      </c>
      <c r="K22" s="138">
        <v>5</v>
      </c>
      <c r="L22" s="138">
        <f t="shared" si="2"/>
        <v>5</v>
      </c>
      <c r="M22" s="138">
        <v>5</v>
      </c>
      <c r="N22" s="138">
        <v>0</v>
      </c>
      <c r="O22" s="138">
        <v>5</v>
      </c>
      <c r="P22" s="138">
        <v>0</v>
      </c>
      <c r="Q22" s="138">
        <v>5</v>
      </c>
      <c r="R22" s="138">
        <v>0</v>
      </c>
      <c r="S22" s="138">
        <v>5</v>
      </c>
      <c r="T22" s="138">
        <v>0</v>
      </c>
      <c r="U22" s="109"/>
    </row>
    <row r="23" spans="1:22" ht="99.75" customHeight="1" x14ac:dyDescent="0.3">
      <c r="A23" s="408" t="s">
        <v>258</v>
      </c>
      <c r="B23" s="412" t="s">
        <v>601</v>
      </c>
      <c r="C23" s="147" t="s">
        <v>531</v>
      </c>
      <c r="D23" s="138" t="s">
        <v>355</v>
      </c>
      <c r="E23" s="203" t="s">
        <v>202</v>
      </c>
      <c r="F23" s="138">
        <v>0</v>
      </c>
      <c r="G23" s="138" t="s">
        <v>566</v>
      </c>
      <c r="H23" s="138">
        <v>0</v>
      </c>
      <c r="I23" s="138" t="s">
        <v>566</v>
      </c>
      <c r="J23" s="138">
        <v>0</v>
      </c>
      <c r="K23" s="138" t="s">
        <v>566</v>
      </c>
      <c r="L23" s="138">
        <v>0</v>
      </c>
      <c r="M23" s="138" t="s">
        <v>566</v>
      </c>
      <c r="N23" s="138">
        <v>0</v>
      </c>
      <c r="O23" s="138" t="s">
        <v>566</v>
      </c>
      <c r="P23" s="138">
        <v>0</v>
      </c>
      <c r="Q23" s="138" t="s">
        <v>566</v>
      </c>
      <c r="R23" s="138">
        <v>0</v>
      </c>
      <c r="S23" s="138" t="s">
        <v>566</v>
      </c>
      <c r="T23" s="138">
        <v>0</v>
      </c>
      <c r="U23" s="109"/>
    </row>
    <row r="24" spans="1:22" ht="72" customHeight="1" x14ac:dyDescent="0.3">
      <c r="A24" s="410"/>
      <c r="B24" s="520"/>
      <c r="C24" s="147" t="s">
        <v>532</v>
      </c>
      <c r="D24" s="138" t="s">
        <v>355</v>
      </c>
      <c r="E24" s="203" t="s">
        <v>242</v>
      </c>
      <c r="F24" s="144">
        <v>0</v>
      </c>
      <c r="G24" s="144" t="s">
        <v>566</v>
      </c>
      <c r="H24" s="144">
        <v>0</v>
      </c>
      <c r="I24" s="144" t="s">
        <v>567</v>
      </c>
      <c r="J24" s="144">
        <v>0</v>
      </c>
      <c r="K24" s="144" t="s">
        <v>567</v>
      </c>
      <c r="L24" s="144">
        <v>0</v>
      </c>
      <c r="M24" s="144" t="s">
        <v>567</v>
      </c>
      <c r="N24" s="138">
        <v>0</v>
      </c>
      <c r="O24" s="144" t="s">
        <v>567</v>
      </c>
      <c r="P24" s="138">
        <v>0</v>
      </c>
      <c r="Q24" s="144" t="s">
        <v>567</v>
      </c>
      <c r="R24" s="138">
        <v>0</v>
      </c>
      <c r="S24" s="144" t="s">
        <v>567</v>
      </c>
      <c r="T24" s="138">
        <v>0</v>
      </c>
      <c r="U24" s="109"/>
    </row>
    <row r="25" spans="1:22" s="151" customFormat="1" ht="92.25" customHeight="1" x14ac:dyDescent="0.3">
      <c r="A25" s="231" t="s">
        <v>771</v>
      </c>
      <c r="B25" s="232" t="s">
        <v>766</v>
      </c>
      <c r="C25" s="147" t="s">
        <v>779</v>
      </c>
      <c r="D25" s="138" t="s">
        <v>352</v>
      </c>
      <c r="E25" s="138" t="s">
        <v>242</v>
      </c>
      <c r="F25" s="144">
        <v>1</v>
      </c>
      <c r="G25" s="144">
        <v>1</v>
      </c>
      <c r="H25" s="144">
        <v>1</v>
      </c>
      <c r="I25" s="144">
        <v>0</v>
      </c>
      <c r="J25" s="144">
        <v>0</v>
      </c>
      <c r="K25" s="144">
        <v>0</v>
      </c>
      <c r="L25" s="144">
        <v>0</v>
      </c>
      <c r="M25" s="144">
        <v>0</v>
      </c>
      <c r="N25" s="138">
        <v>0</v>
      </c>
      <c r="O25" s="144">
        <v>0</v>
      </c>
      <c r="P25" s="138">
        <v>0</v>
      </c>
      <c r="Q25" s="144">
        <v>0</v>
      </c>
      <c r="R25" s="138">
        <v>0</v>
      </c>
      <c r="S25" s="144">
        <v>0</v>
      </c>
      <c r="T25" s="138">
        <v>0</v>
      </c>
      <c r="U25" s="109"/>
    </row>
    <row r="26" spans="1:22" s="151" customFormat="1" ht="72" customHeight="1" x14ac:dyDescent="0.3">
      <c r="A26" s="231" t="s">
        <v>772</v>
      </c>
      <c r="B26" s="232" t="s">
        <v>778</v>
      </c>
      <c r="C26" s="138" t="s">
        <v>793</v>
      </c>
      <c r="D26" s="138" t="s">
        <v>355</v>
      </c>
      <c r="E26" s="138" t="s">
        <v>242</v>
      </c>
      <c r="F26" s="144">
        <v>0</v>
      </c>
      <c r="G26" s="144">
        <v>1</v>
      </c>
      <c r="H26" s="144">
        <v>1</v>
      </c>
      <c r="I26" s="144">
        <v>0</v>
      </c>
      <c r="J26" s="144">
        <v>0</v>
      </c>
      <c r="K26" s="144">
        <v>0</v>
      </c>
      <c r="L26" s="144">
        <v>0</v>
      </c>
      <c r="M26" s="144">
        <v>0</v>
      </c>
      <c r="N26" s="138">
        <v>0</v>
      </c>
      <c r="O26" s="144">
        <v>0</v>
      </c>
      <c r="P26" s="138">
        <v>0</v>
      </c>
      <c r="Q26" s="144">
        <v>0</v>
      </c>
      <c r="R26" s="138">
        <v>0</v>
      </c>
      <c r="S26" s="144">
        <v>0</v>
      </c>
      <c r="T26" s="138">
        <v>0</v>
      </c>
      <c r="U26" s="109"/>
    </row>
    <row r="27" spans="1:22" ht="96.75" customHeight="1" x14ac:dyDescent="0.3">
      <c r="A27" s="201" t="s">
        <v>85</v>
      </c>
      <c r="B27" s="147" t="s">
        <v>406</v>
      </c>
      <c r="C27" s="147" t="s">
        <v>356</v>
      </c>
      <c r="D27" s="138" t="s">
        <v>352</v>
      </c>
      <c r="E27" s="138" t="s">
        <v>351</v>
      </c>
      <c r="F27" s="138">
        <v>876</v>
      </c>
      <c r="G27" s="138" t="s">
        <v>568</v>
      </c>
      <c r="H27" s="138" t="str">
        <f>G27</f>
        <v>не менее 200</v>
      </c>
      <c r="I27" s="138" t="s">
        <v>568</v>
      </c>
      <c r="J27" s="138" t="str">
        <f>I27</f>
        <v>не менее 200</v>
      </c>
      <c r="K27" s="138" t="s">
        <v>568</v>
      </c>
      <c r="L27" s="138" t="str">
        <f>K27</f>
        <v>не менее 200</v>
      </c>
      <c r="M27" s="138" t="s">
        <v>568</v>
      </c>
      <c r="N27" s="138">
        <v>0</v>
      </c>
      <c r="O27" s="138" t="s">
        <v>568</v>
      </c>
      <c r="P27" s="138">
        <v>0</v>
      </c>
      <c r="Q27" s="138" t="s">
        <v>568</v>
      </c>
      <c r="R27" s="138">
        <v>0</v>
      </c>
      <c r="S27" s="138" t="s">
        <v>568</v>
      </c>
      <c r="T27" s="138">
        <v>0</v>
      </c>
      <c r="U27" s="109"/>
    </row>
    <row r="28" spans="1:22" ht="91.5" customHeight="1" x14ac:dyDescent="0.3">
      <c r="A28" s="201" t="s">
        <v>190</v>
      </c>
      <c r="B28" s="147" t="s">
        <v>602</v>
      </c>
      <c r="C28" s="147" t="s">
        <v>356</v>
      </c>
      <c r="D28" s="138" t="s">
        <v>352</v>
      </c>
      <c r="E28" s="138" t="s">
        <v>351</v>
      </c>
      <c r="F28" s="138">
        <v>876</v>
      </c>
      <c r="G28" s="138" t="s">
        <v>568</v>
      </c>
      <c r="H28" s="138" t="str">
        <f>G28</f>
        <v>не менее 200</v>
      </c>
      <c r="I28" s="138" t="s">
        <v>568</v>
      </c>
      <c r="J28" s="138" t="str">
        <f>I28</f>
        <v>не менее 200</v>
      </c>
      <c r="K28" s="138" t="s">
        <v>568</v>
      </c>
      <c r="L28" s="138" t="str">
        <f>K28</f>
        <v>не менее 200</v>
      </c>
      <c r="M28" s="138" t="s">
        <v>568</v>
      </c>
      <c r="N28" s="138">
        <v>0</v>
      </c>
      <c r="O28" s="138" t="s">
        <v>568</v>
      </c>
      <c r="P28" s="138">
        <v>0</v>
      </c>
      <c r="Q28" s="138" t="s">
        <v>568</v>
      </c>
      <c r="R28" s="138">
        <v>0</v>
      </c>
      <c r="S28" s="138" t="s">
        <v>568</v>
      </c>
      <c r="T28" s="138">
        <v>0</v>
      </c>
      <c r="U28" s="109"/>
    </row>
    <row r="29" spans="1:22" ht="29.25" customHeight="1" x14ac:dyDescent="0.3">
      <c r="A29" s="541" t="s">
        <v>673</v>
      </c>
      <c r="B29" s="541"/>
      <c r="C29" s="541"/>
      <c r="D29" s="541"/>
      <c r="E29" s="541"/>
      <c r="F29" s="541"/>
      <c r="G29" s="541"/>
      <c r="H29" s="541"/>
      <c r="I29" s="541"/>
      <c r="J29" s="541"/>
      <c r="K29" s="541"/>
      <c r="L29" s="541"/>
      <c r="M29" s="541"/>
      <c r="N29" s="541"/>
      <c r="O29" s="541"/>
      <c r="P29" s="541"/>
      <c r="Q29" s="541"/>
      <c r="R29" s="541"/>
      <c r="S29" s="541"/>
      <c r="T29" s="541"/>
    </row>
  </sheetData>
  <mergeCells count="28">
    <mergeCell ref="P2:T2"/>
    <mergeCell ref="S7:T7"/>
    <mergeCell ref="A23:A24"/>
    <mergeCell ref="B23:B24"/>
    <mergeCell ref="A29:T29"/>
    <mergeCell ref="A13:A16"/>
    <mergeCell ref="B13:B16"/>
    <mergeCell ref="E13:E16"/>
    <mergeCell ref="A17:A21"/>
    <mergeCell ref="B17:B21"/>
    <mergeCell ref="E17:E21"/>
    <mergeCell ref="A3:T3"/>
    <mergeCell ref="A4:T4"/>
    <mergeCell ref="A6:A8"/>
    <mergeCell ref="B6:B8"/>
    <mergeCell ref="C6:C8"/>
    <mergeCell ref="G6:T6"/>
    <mergeCell ref="G7:H7"/>
    <mergeCell ref="I7:J7"/>
    <mergeCell ref="K7:L7"/>
    <mergeCell ref="M7:N7"/>
    <mergeCell ref="O7:P7"/>
    <mergeCell ref="Q7:R7"/>
    <mergeCell ref="D6:D8"/>
    <mergeCell ref="E6:E8"/>
    <mergeCell ref="F6:F8"/>
    <mergeCell ref="A10:A12"/>
    <mergeCell ref="B10:B12"/>
  </mergeCells>
  <pageMargins left="0.70866141732283472" right="0.70866141732283472" top="0.74803149606299213" bottom="0.74803149606299213" header="0.31496062992125984" footer="0.31496062992125984"/>
  <pageSetup paperSize="9" scale="50"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Паспорт МП</vt:lpstr>
      <vt:lpstr>Паспорт пп1</vt:lpstr>
      <vt:lpstr>Пр. 1 к пп1</vt:lpstr>
      <vt:lpstr>Пр. 2 к пп1</vt:lpstr>
      <vt:lpstr>Паспорт пп2</vt:lpstr>
      <vt:lpstr>Пр.1 к пп2</vt:lpstr>
      <vt:lpstr>Пр.2 к пп2</vt:lpstr>
      <vt:lpstr>Паспорт пп3</vt:lpstr>
      <vt:lpstr>Пр.1 к пп.3</vt:lpstr>
      <vt:lpstr>Пр. 2 к пп. 3</vt:lpstr>
      <vt:lpstr>Паспорт пп 4</vt:lpstr>
      <vt:lpstr>Пр. 1 к пп.4</vt:lpstr>
      <vt:lpstr>Пр. 2 к пп.4</vt:lpstr>
      <vt:lpstr>ПП 6</vt:lpstr>
      <vt:lpstr>Паспорт пп7</vt:lpstr>
      <vt:lpstr>Пр. 1 к пп7</vt:lpstr>
      <vt:lpstr>Пр. 2 к пп.7</vt:lpstr>
      <vt:lpstr>V. Налоговые расходы</vt:lpstr>
      <vt:lpstr>Приложение 1 к МП</vt:lpstr>
      <vt:lpstr>Приложение 2 к МП</vt:lpstr>
      <vt:lpstr>'Паспорт МП'!Область_печати</vt:lpstr>
      <vt:lpstr>'Паспорт пп 4'!Область_печати</vt:lpstr>
      <vt:lpstr>'Паспорт пп1'!Область_печати</vt:lpstr>
      <vt:lpstr>'Паспорт пп2'!Область_печати</vt:lpstr>
      <vt:lpstr>'Паспорт пп3'!Область_печати</vt:lpstr>
      <vt:lpstr>'Паспорт пп7'!Область_печати</vt:lpstr>
      <vt:lpstr>'ПП 6'!Область_печати</vt:lpstr>
      <vt:lpstr>'Пр. 1 к пп.4'!Область_печати</vt:lpstr>
      <vt:lpstr>'Пр. 1 к пп1'!Область_печати</vt:lpstr>
      <vt:lpstr>'Пр. 1 к пп7'!Область_печати</vt:lpstr>
      <vt:lpstr>'Пр. 2 к пп. 3'!Область_печати</vt:lpstr>
      <vt:lpstr>'Пр. 2 к пп.7'!Область_печати</vt:lpstr>
      <vt:lpstr>'Пр. 2 к пп1'!Область_печати</vt:lpstr>
      <vt:lpstr>'Пр.1 к пп.3'!Область_печати</vt:lpstr>
      <vt:lpstr>'Пр.1 к пп2'!Область_печати</vt:lpstr>
      <vt:lpstr>'Приложение 1 к МП'!Область_печати</vt:lpstr>
      <vt:lpstr>'Приложение 2 к МП'!Область_печати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2024-04-01T04:33:46Z</dcterms:modified>
</cp:coreProperties>
</file>