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20" yWindow="65401" windowWidth="15420" windowHeight="12675" activeTab="1"/>
  </bookViews>
  <sheets>
    <sheet name="Прил.1" sheetId="1" r:id="rId1"/>
    <sheet name="Прил.2" sheetId="2" r:id="rId2"/>
    <sheet name="Лист1" sheetId="3" r:id="rId3"/>
  </sheets>
  <definedNames>
    <definedName name="_xlnm.Print_Area" localSheetId="0">'Прил.1'!$A$1:$T$132</definedName>
  </definedNames>
  <calcPr fullCalcOnLoad="1" fullPrecision="0"/>
</workbook>
</file>

<file path=xl/sharedStrings.xml><?xml version="1.0" encoding="utf-8"?>
<sst xmlns="http://schemas.openxmlformats.org/spreadsheetml/2006/main" count="897" uniqueCount="234">
  <si>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</si>
  <si>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</si>
  <si>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</si>
  <si>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</si>
  <si>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</si>
  <si>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</si>
  <si>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</si>
  <si>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</si>
  <si>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</si>
  <si>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</si>
  <si>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</si>
  <si>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</si>
  <si>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</si>
  <si>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</si>
  <si>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</si>
  <si>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1.1.</t>
  </si>
  <si>
    <t>1.2.</t>
  </si>
  <si>
    <t>Количество граждан (человек)</t>
  </si>
  <si>
    <t>Приложение 2</t>
  </si>
  <si>
    <t>«Старшее поколение»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</si>
  <si>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</si>
  <si>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</si>
  <si>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</si>
  <si>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Администрации районов Города Томска</t>
  </si>
  <si>
    <t>Количество граждан, принявших участие в  мероприятиях (человек)</t>
  </si>
  <si>
    <t xml:space="preserve">Управление культуры администрации Города Томска </t>
  </si>
  <si>
    <t>Количество вокально-хоровых коллективов (штук)</t>
  </si>
  <si>
    <t>Управление культуры администрации Города Томска</t>
  </si>
  <si>
    <t>Количество организаций, получивших субсидию (штук)</t>
  </si>
  <si>
    <t>Количество граждан, прошедших обучение (человек)</t>
  </si>
  <si>
    <t>Всего</t>
  </si>
  <si>
    <t xml:space="preserve">Итого по задаче 1 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</si>
  <si>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</si>
  <si>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Код бюджетной классификации (КЦСР, КВР)</t>
  </si>
  <si>
    <t>план</t>
  </si>
  <si>
    <t>Количество получателей ренты (человек)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</si>
  <si>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</si>
  <si>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</si>
  <si>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</si>
  <si>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2024 год</t>
  </si>
  <si>
    <t>2025 год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</si>
  <si>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</si>
  <si>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Количество мероприятий, направленных на содействие активному участию граждан старшего поколения в жизни общества для реализации личного потенциала (штук)</t>
  </si>
  <si>
    <t>к подпрограмме «Старшее поколение»</t>
  </si>
  <si>
    <t>Ответственный орган (подразделение) за достижение значения показателя</t>
  </si>
  <si>
    <t>Задача 1.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</si>
  <si>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Администрации районов Города Томска, управление физической культуры и спорта администрации Города Томска</t>
  </si>
  <si>
    <t>Администрации районов Города Томска, управление социальной политики администрации Города Томска, управление культуры администрации Города Томска</t>
  </si>
  <si>
    <t>Администрации районов Города Томска, управление социальной политики администрации Города Томска</t>
  </si>
  <si>
    <t>1.1.1.</t>
  </si>
  <si>
    <t>1.1.2.</t>
  </si>
  <si>
    <t>1.1.3.</t>
  </si>
  <si>
    <t>1.1.4.</t>
  </si>
  <si>
    <t>1.2.1.</t>
  </si>
  <si>
    <t>1.2.2.</t>
  </si>
  <si>
    <t>1.2.3.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</si>
  <si>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</si>
  <si>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Всего </t>
  </si>
  <si>
    <t>Всего по подпрограмме</t>
  </si>
  <si>
    <t>Количество граждан, охваченных мерами по укреплению здоровья (человек)</t>
  </si>
  <si>
    <t>Количество мероприятий (штук)</t>
  </si>
  <si>
    <t>Ответственный исполнитель, соисполнители, участники</t>
  </si>
  <si>
    <t>Уровень приоритетности мероприятий</t>
  </si>
  <si>
    <t>I</t>
  </si>
  <si>
    <t>Б</t>
  </si>
  <si>
    <t>II</t>
  </si>
  <si>
    <t>Д</t>
  </si>
  <si>
    <t>Г</t>
  </si>
  <si>
    <t>2026 год</t>
  </si>
  <si>
    <t>2027 год</t>
  </si>
  <si>
    <t>2028 год</t>
  </si>
  <si>
    <t>2029 год</t>
  </si>
  <si>
    <t xml:space="preserve">2028 год </t>
  </si>
  <si>
    <t xml:space="preserve">2026 год </t>
  </si>
  <si>
    <t>Приложение 1</t>
  </si>
  <si>
    <t xml:space="preserve">Плановые значения показателей по годам реализации муниципальной программы
</t>
  </si>
  <si>
    <t>Итого</t>
  </si>
  <si>
    <t>Фактическоезначение показателей на момент разработки муниципальной программ
- 2023 год</t>
  </si>
  <si>
    <t>1.1.5.</t>
  </si>
  <si>
    <t>1.1.7.</t>
  </si>
  <si>
    <t>1.1.8.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</si>
  <si>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</si>
  <si>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</si>
  <si>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Лениского района Города Томска</t>
  </si>
  <si>
    <t>Администрация Октябрьского района Города Томска</t>
  </si>
  <si>
    <t>Администрация Ленинского района Города Томска</t>
  </si>
  <si>
    <t>1.1.6.</t>
  </si>
  <si>
    <t>1.1.9.</t>
  </si>
  <si>
    <t>1.1.10.</t>
  </si>
  <si>
    <t>1.1.11.</t>
  </si>
  <si>
    <t>1.1.12.</t>
  </si>
  <si>
    <t>1.1.13.</t>
  </si>
  <si>
    <t>1.2.4.</t>
  </si>
  <si>
    <t>1.2.5.</t>
  </si>
  <si>
    <t>Мероприятие 1.1 Выполнение обязательств по договорам пожизненной ренты</t>
  </si>
  <si>
    <t>Мероприятие 1.2. Единовременная социальная (материальная) помощь гражданам, достигшим возраста 60 (для мужчин) и 55 лет (для женщин) -  материальная помощь гражданам, оказавшимся в трудной жизненной ситуации</t>
  </si>
  <si>
    <t>Мероприятие 1.3 Единовременная социальная (материальная) помощь гражданам, достигшим возраста 60 (для мужчин) и 55 лет (для женщин) - социальная (материальная) помощь на зубопротезирование гражданам, достигшим возраста 60 (для мужчин) и 55 лет (для женщин), и не обладающим на момент обращения аналогичными правами в соответствии с федеральным и областным законодательством</t>
  </si>
  <si>
    <t>Мероприятие 1.12 Услуги почты при оказании материальной помощи</t>
  </si>
  <si>
    <t>Мероприятие 1.13 Выплата дополнительной муниципальной пенсии, а также услуги кредитных организаций</t>
  </si>
  <si>
    <t>Управление физической культуры и спорта администрации Города Томска</t>
  </si>
  <si>
    <t>Количество граждан, принявших участие в  мероприятиях, посвященных памятным и знаменательным датам, в поддержку граждан старшего поколения (человек)</t>
  </si>
  <si>
    <t>Количество мероприятий, посвященных памятным и знаменательным датам, в поддержку граждан старшего поколения (штук)</t>
  </si>
  <si>
    <t>1.3.</t>
  </si>
  <si>
    <t>Задача 3. Содействие активному участию граждан старшего поколения в жизни общества для реализации личного потенциала</t>
  </si>
  <si>
    <t>Задача 2. Содействие активному участию граждан старшего поколения в жизни общества по укреплению здоровья</t>
  </si>
  <si>
    <t>Количество граждан старшего поколения, охваченных мерами по укреплению здоровья (человек)</t>
  </si>
  <si>
    <t>Администрации районов Города Томска, управление культуры администрации Города Томска, Управление социальной политики администрации Города Томска</t>
  </si>
  <si>
    <t xml:space="preserve">Цель.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</si>
  <si>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</si>
  <si>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</si>
  <si>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</si>
  <si>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</si>
  <si>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</si>
  <si>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</si>
  <si>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</si>
  <si>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</si>
  <si>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</si>
  <si>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</si>
  <si>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</si>
  <si>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</si>
  <si>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</si>
  <si>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</si>
  <si>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</si>
  <si>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</si>
  <si>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</si>
  <si>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</si>
  <si>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</si>
  <si>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1.3.20.</t>
  </si>
  <si>
    <t>1.3.21.</t>
  </si>
  <si>
    <t>1.3.22.</t>
  </si>
  <si>
    <t>1.3.23.</t>
  </si>
  <si>
    <t>1.3.24.</t>
  </si>
  <si>
    <t>1.3.25.</t>
  </si>
  <si>
    <t>1.3.26.</t>
  </si>
  <si>
    <t>1.3.27.</t>
  </si>
  <si>
    <t>1.3.28.</t>
  </si>
  <si>
    <t>1.3.29.</t>
  </si>
  <si>
    <t>1.3.30.</t>
  </si>
  <si>
    <t>1.3.31.</t>
  </si>
  <si>
    <t>1.3.32.</t>
  </si>
  <si>
    <t>Количество граждан, принявших участие в  создании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(человек)</t>
  </si>
  <si>
    <t>Количество мероприятий,  участвующих в  создании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(штук)</t>
  </si>
  <si>
    <t>Мероприятие 2.1 Организация и проведение спортивно-оздоровительных мероприятий среди лиц старшего поколения управлением физической культуры и спорта администрации Города Томска</t>
  </si>
  <si>
    <t>Количество граждан, получивших единовременную социальную (материальную) помощь гражданам, достигшим возраста 60 (для мужчин) и 55 лет (для женщин) (человек)</t>
  </si>
  <si>
    <t>Количество граждан, получивших единовременную социальную (материальную)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(человек)</t>
  </si>
  <si>
    <t>Мероприятие 1.4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Кировского района Города Томска</t>
  </si>
  <si>
    <t>Мероприятие 1.5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Советского района Города Томска</t>
  </si>
  <si>
    <t>Мероприятие 1.6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Ленинского района Города Томска</t>
  </si>
  <si>
    <t>Мероприятие 1.7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администрацией Октябрьского района Города Томска</t>
  </si>
  <si>
    <t>Мероприятие 2.2 Организация и проведение спортивно-оздоровительных мероприятий среди лиц старшего поколения администрацией Кировского района Города Томска</t>
  </si>
  <si>
    <t>Мероприятие 2.3 Организация и проведение спортивно-оздоровительных мероприятий среди лиц старшего поколения администрацией Советского района Города Томска</t>
  </si>
  <si>
    <t>Мероприятие 2.4 Организация и проведение спортивно-оздоровительных мероприятий среди лиц старшего поколения администрацией Ленинского района Города Томска</t>
  </si>
  <si>
    <t>Мероприятие 2.5 Организация и проведение спортивно-оздоровительных мероприятий среди лиц старшего поколения администрацией Октябрьского района Города Томска</t>
  </si>
  <si>
    <t>Мероприятие 3.1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Кировского района Города Томска</t>
  </si>
  <si>
    <t>Мероприятие 3.2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Советского района Города Томска</t>
  </si>
  <si>
    <t>Мероприятие 3.4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Октябрьского района Города Томска</t>
  </si>
  <si>
    <t>Мероприятие 3.5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Кировского района Города Томска</t>
  </si>
  <si>
    <t>Мероприятие 3.6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Советского района Города Томска</t>
  </si>
  <si>
    <t>Мероприятие 1.7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установку бытовых электрических, газовых плит  администрацией Октябрьского района Города Томска</t>
  </si>
  <si>
    <t>Мероприятие 1.8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Кировского района Города Томска</t>
  </si>
  <si>
    <t>Мероприятие 1.10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Ленинского района Города Томска</t>
  </si>
  <si>
    <t>Мероприятие 1.11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Октябрьского района Города Томска</t>
  </si>
  <si>
    <t>Мероприятие 1.9 Единовременная социальная (материальная)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администрацией Советского района Города Томска</t>
  </si>
  <si>
    <t>Итого:</t>
  </si>
  <si>
    <t>Мероприятие 3.3 Организация и проведение мероприятий, посвященных памятным и знаменательным датам, в поддержку граждан старшего поколения на Новый год и Рождество администрацией Ленинского района Города Томска</t>
  </si>
  <si>
    <t>Управление социальной политики Администрации Города Томска</t>
  </si>
  <si>
    <t>Итого по задаче 3</t>
  </si>
  <si>
    <t>ПОКАЗАТЕЛИ ЦЕЛИ, ЗАДАЧ И МЕРОПРИЯТИЙ ПОДПРОГРАММЫ</t>
  </si>
  <si>
    <t xml:space="preserve">Мероприятие 1.2.Единовременная социальная (материальная) помощь гражданам, достигшим возраста 60 (для мужчин) и 55 лет (для женщин) -  материальная помощь гражданам, оказавшимся в трудной жизненной ситуации </t>
  </si>
  <si>
    <t>единовременная  плиты</t>
  </si>
  <si>
    <t>1) Новый год и Рождество, в том числе:</t>
  </si>
  <si>
    <t>2) День защитника Отечества, в том числе:</t>
  </si>
  <si>
    <t>3) Международный женский день 8 Марта, в том числе:</t>
  </si>
  <si>
    <t>4) День Победы, в том числе:</t>
  </si>
  <si>
    <t>Администрации районов Города Томска, Управление социальной политики администрации Города Томска</t>
  </si>
  <si>
    <t>5) День памяти и скорби, в том числе:</t>
  </si>
  <si>
    <t>6) Международный день пожилых людей, в том числе:</t>
  </si>
  <si>
    <t>Администрации районов Города Томска, Управление культуры администрации Города Томска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</si>
  <si>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 (%)</t>
  </si>
  <si>
    <t>Количество граждан, принявших участие в  культурно-массовых мероприятиях, в том числе субсидия бюджетным и автономным учреждениям на реализацию муниципальной программы (человек)</t>
  </si>
  <si>
    <t>Количество граждан, получивших единовременную социальную (материальную) помощь гражданам, достигшим возраста 60 (для мужчин) и 55 лет (для женщин) -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 (человек)</t>
  </si>
  <si>
    <t>1710110640, 313</t>
  </si>
  <si>
    <t>1710110420, 313</t>
  </si>
  <si>
    <t>1710110430, 1710140710, 313</t>
  </si>
  <si>
    <t>1710199990, 244</t>
  </si>
  <si>
    <t>1710110390, 313</t>
  </si>
  <si>
    <t>1710320380, 244</t>
  </si>
  <si>
    <t>2,9*</t>
  </si>
  <si>
    <t>Цель, задачи и мероприятия подпрограммы</t>
  </si>
  <si>
    <t>Наименования целей, задач, мероприятий подпрограммы</t>
  </si>
  <si>
    <t>Критерий определения уровня приоритетности мероприятий</t>
  </si>
  <si>
    <t>1710299990, 633</t>
  </si>
  <si>
    <t>1710220380, 244</t>
  </si>
  <si>
    <t>1710220380, 622</t>
  </si>
  <si>
    <t>1710220380,  244</t>
  </si>
  <si>
    <t>1710100000, 000</t>
  </si>
  <si>
    <t>1710200000, 000</t>
  </si>
  <si>
    <t>1710300000, 000</t>
  </si>
  <si>
    <t>1710120380, 321, 244, 323</t>
  </si>
  <si>
    <t>20,0*</t>
  </si>
  <si>
    <t>*При расчете показателя использовано значение численности пенсионеров, состоящих на учете в отделении Фонда пенсионного и социального страхования РФ по Томской области, получающих трудовые пенсии по старости по состоянию на 01.01.2024 год – 108 896 чел. (данные взяты из письма от 31.01.2024 № ВЧ-15-16/3675 «О направлении статистической информации» отделения Фонда пенсионного и социального страхования Российской Федерации по Томской области).</t>
  </si>
  <si>
    <t>Доля граждан старшего поколения, охваченных мерами для реализации интеллектуальных и культурных потребностей, от общей численности граждан старшего поколения, проживающих на территории МО «Город Томск» (%)</t>
  </si>
  <si>
    <t>Администрации районов Города Томска,  управление физической культуры и спорта администрации Города Томска</t>
  </si>
  <si>
    <t>Администрации районов Города Томска,  управление социальной политики администрации Города Томска, управление культуры администрации Города Томска</t>
  </si>
  <si>
    <t xml:space="preserve">Укрупненное (основное) мероприятие «Оказание помощи в решении материальных и бытовых проблем пожилых граждан, в том числе одиноких престарелых граждан, престарелых супружеских пар» (решается в рамках задачи 1)
</t>
  </si>
  <si>
    <t xml:space="preserve">Укрупненное (основное)  мероприятие «Содействие активному участию граждан старшего поколения в жизни общества по укреплению здоровья» (решается в рамках задачи 2)
</t>
  </si>
  <si>
    <t xml:space="preserve">Укрупненное (основное)  мероприятие «Содействие активному участию граждан старшего поколения в жизни общества для реализации личного потенциала» (решается в рамках задачи 3)
</t>
  </si>
  <si>
    <t>Мероприятие 3.7 Организация и проведение мероприятий, посвященных памятным и знаменательным датам, в поддержку граждан старшего поколения к Дню защитника Отечества администрацией Октябрьского района Города Томска</t>
  </si>
  <si>
    <t>Мероприятие 3.8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Кировского района Города Томска</t>
  </si>
  <si>
    <t>Мероприятие 3.9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Советского района Города Томска</t>
  </si>
  <si>
    <t>Мероприятие 3.10 Организация и проведение мероприятий, посвященных памятным и знаменательным датам, в поддержку граждан старшего поколения к Международному женскому дню 8 Марта администрацией Октябрьского района Города Томска</t>
  </si>
  <si>
    <t>Мероприятие 3.11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Кировского района Города Томска</t>
  </si>
  <si>
    <t>Мероприятие 3.12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Советского района Города Томска</t>
  </si>
  <si>
    <t>Мероприятие 3.13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Ленинского района Города Томска</t>
  </si>
  <si>
    <t>Мероприятие 3.14 Организация и проведение мероприятий, посвященных памятным и знаменательным датам, в поддержку граждан старшего поколения к Дню Победы администрацией Октябрьского района Города Томска</t>
  </si>
  <si>
    <t>Мероприятие 3.15 Организация и проведение мероприятий, посвященных памятным и знаменательным датам, в поддержку граждан старшего поколения к Дню Победы управлением социальной политики администрации Города Томска</t>
  </si>
  <si>
    <t>Мероприятие 3.16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Кировского района Города Томска</t>
  </si>
  <si>
    <t>Мероприятие 3.17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Советского района Города Томска</t>
  </si>
  <si>
    <t xml:space="preserve">Мероприятие 3.18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Ленинского района Города Томска </t>
  </si>
  <si>
    <t>Мероприятие 3.19 Организация и проведение мероприятий, посвященных памятным и знаменательным датам, в поддержку граждан старшего поколения в День памяти и скорби администрацией Октябрьского района Города Томска</t>
  </si>
  <si>
    <t>Мероприятие 3.20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Кировского района Города Томска</t>
  </si>
  <si>
    <t>Мероприятие 3.21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Советского района Города Томска</t>
  </si>
  <si>
    <t>Мероприятие 3.22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Ленинского района Города Томска</t>
  </si>
  <si>
    <t xml:space="preserve">Мероприятие 3.23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администрацией Октябрьского района Города Томска  </t>
  </si>
  <si>
    <t>Мероприятие 3.24 Организация и проведение мероприятий, посвященных памятным и знаменательным датам, в поддержку граждан старшего поколения к Международному дню пожилых людей управлением культуры администрации Города Томска</t>
  </si>
  <si>
    <t>Мероприятие 3.25 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</si>
  <si>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Мероприятие 3.26 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</si>
  <si>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>Мероприятие 3.27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Кировского района Города Томска</t>
  </si>
  <si>
    <t>Мероприятие 3.28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Советского района Города Томска</t>
  </si>
  <si>
    <t>Мероприятие 3.29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Ленинского района Города Томска</t>
  </si>
  <si>
    <t>Мероприятие 3.30 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интересам) администрацией Октябрьского района Города Томска</t>
  </si>
  <si>
    <t xml:space="preserve">Мероприятие 3.31 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</si>
  <si>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>Мероприятие 3.32 Субсидия Томскому региональному отделению Общероссийской общественной организации «Союз пенсионеров России» для проведения курсов компьютерной грамотности граждан, достигших возраста 60 (для мужчин) и 55 лет (для женщин)</t>
  </si>
  <si>
    <t>1710199990, 
1710110440,
313, 244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</si>
</sst>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_р_."/>
    <numFmt numFmtId="177" formatCode="#,##0.000_р_."/>
    <numFmt numFmtId="178" formatCode="#,##0.000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%"/>
    <numFmt numFmtId="186" formatCode="[$-FC19]d\ mmmm\ yyyy\ &quot;г.&quot;"/>
    <numFmt numFmtId="187" formatCode="#,##0.00&quot;р.&quot;"/>
    <numFmt numFmtId="188" formatCode="#,##0.00_р_."/>
    <numFmt numFmtId="189" formatCode="_-* #,##0.0_р_._-;\-* #,##0.0_р_._-;_-* &quot;-&quot;??_р_._-;_-@_-"/>
    <numFmt numFmtId="190" formatCode="_-* #,##0.0\ _₽_-;\-* #,##0.0\ _₽_-;_-* &quot;-&quot;?\ _₽_-;_-@_-"/>
    <numFmt numFmtId="191" formatCode="[$-FC19]dd\ mmmm\ yyyy\ &quot;г.&quot;"/>
    <numFmt numFmtId="192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i/>
      <sz val="11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 vertical="top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4" fontId="4" fillId="33" borderId="11" xfId="0" applyNumberFormat="1" applyFont="1" applyFill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/>
    </xf>
    <xf numFmtId="174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174" fontId="4" fillId="33" borderId="12" xfId="0" applyNumberFormat="1" applyFont="1" applyFill="1" applyBorder="1" applyAlignment="1">
      <alignment horizontal="center" wrapText="1"/>
    </xf>
    <xf numFmtId="174" fontId="4" fillId="33" borderId="12" xfId="0" applyNumberFormat="1" applyFont="1" applyFill="1" applyBorder="1" applyAlignment="1">
      <alignment/>
    </xf>
    <xf numFmtId="174" fontId="8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174" fontId="4" fillId="33" borderId="11" xfId="0" applyNumberFormat="1" applyFont="1" applyFill="1" applyBorder="1" applyAlignment="1">
      <alignment/>
    </xf>
    <xf numFmtId="174" fontId="4" fillId="33" borderId="10" xfId="0" applyNumberFormat="1" applyFont="1" applyFill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10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0" fontId="12" fillId="33" borderId="0" xfId="0" applyFont="1" applyFill="1" applyAlignment="1">
      <alignment horizontal="left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wrapText="1"/>
    </xf>
    <xf numFmtId="174" fontId="5" fillId="33" borderId="10" xfId="60" applyNumberFormat="1" applyFont="1" applyFill="1" applyBorder="1" applyAlignment="1">
      <alignment horizontal="center" vertical="center"/>
    </xf>
    <xf numFmtId="174" fontId="4" fillId="33" borderId="10" xfId="60" applyNumberFormat="1" applyFont="1" applyFill="1" applyBorder="1" applyAlignment="1">
      <alignment/>
    </xf>
    <xf numFmtId="174" fontId="4" fillId="33" borderId="10" xfId="6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174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74" fontId="4" fillId="33" borderId="10" xfId="6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/>
    </xf>
    <xf numFmtId="174" fontId="4" fillId="33" borderId="12" xfId="6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4" fontId="15" fillId="33" borderId="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5" fillId="33" borderId="10" xfId="0" applyNumberFormat="1" applyFont="1" applyFill="1" applyBorder="1" applyAlignment="1">
      <alignment horizontal="center" wrapText="1"/>
    </xf>
    <xf numFmtId="174" fontId="4" fillId="33" borderId="12" xfId="60" applyNumberFormat="1" applyFont="1" applyFill="1" applyBorder="1" applyAlignment="1">
      <alignment/>
    </xf>
    <xf numFmtId="174" fontId="4" fillId="33" borderId="11" xfId="6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center"/>
    </xf>
    <xf numFmtId="174" fontId="1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174" fontId="5" fillId="33" borderId="12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/>
    </xf>
    <xf numFmtId="17" fontId="4" fillId="33" borderId="12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left" vertical="center"/>
    </xf>
    <xf numFmtId="174" fontId="4" fillId="33" borderId="16" xfId="0" applyNumberFormat="1" applyFont="1" applyFill="1" applyBorder="1" applyAlignment="1">
      <alignment horizontal="center" vertical="center"/>
    </xf>
    <xf numFmtId="174" fontId="4" fillId="33" borderId="18" xfId="0" applyNumberFormat="1" applyFont="1" applyFill="1" applyBorder="1" applyAlignment="1">
      <alignment horizontal="center" vertical="center"/>
    </xf>
    <xf numFmtId="174" fontId="4" fillId="33" borderId="16" xfId="0" applyNumberFormat="1" applyFont="1" applyFill="1" applyBorder="1" applyAlignment="1">
      <alignment horizontal="center" vertical="center" wrapText="1"/>
    </xf>
    <xf numFmtId="174" fontId="4" fillId="33" borderId="18" xfId="0" applyNumberFormat="1" applyFont="1" applyFill="1" applyBorder="1" applyAlignment="1">
      <alignment horizontal="center" vertical="center" wrapText="1"/>
    </xf>
    <xf numFmtId="174" fontId="4" fillId="33" borderId="15" xfId="0" applyNumberFormat="1" applyFont="1" applyFill="1" applyBorder="1" applyAlignment="1">
      <alignment horizontal="center" vertical="center" wrapText="1"/>
    </xf>
    <xf numFmtId="174" fontId="4" fillId="33" borderId="14" xfId="0" applyNumberFormat="1" applyFont="1" applyFill="1" applyBorder="1" applyAlignment="1">
      <alignment horizontal="center" vertical="center" wrapText="1"/>
    </xf>
    <xf numFmtId="174" fontId="4" fillId="33" borderId="17" xfId="0" applyNumberFormat="1" applyFont="1" applyFill="1" applyBorder="1" applyAlignment="1">
      <alignment horizontal="center" vertical="center" wrapText="1"/>
    </xf>
    <xf numFmtId="174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25"/>
  <sheetViews>
    <sheetView zoomScale="75" zoomScaleNormal="75" zoomScaleSheetLayoutView="85" zoomScalePageLayoutView="75" workbookViewId="0" topLeftCell="A1">
      <selection activeCell="G44" sqref="F44:G44"/>
    </sheetView>
  </sheetViews>
  <sheetFormatPr defaultColWidth="9.140625" defaultRowHeight="15"/>
  <cols>
    <col min="1" max="1" width="9.140625" style="39" customWidth="1"/>
    <col min="2" max="2" width="33.57421875" style="46" customWidth="1"/>
    <col min="3" max="3" width="37.140625" style="47" customWidth="1"/>
    <col min="4" max="4" width="15.7109375" style="39" customWidth="1"/>
    <col min="5" max="5" width="25.421875" style="39" customWidth="1"/>
    <col min="6" max="6" width="11.421875" style="4" customWidth="1"/>
    <col min="7" max="7" width="11.00390625" style="3" customWidth="1"/>
    <col min="8" max="8" width="10.28125" style="3" customWidth="1"/>
    <col min="9" max="9" width="10.00390625" style="3" customWidth="1"/>
    <col min="10" max="11" width="9.8515625" style="3" customWidth="1"/>
    <col min="12" max="12" width="10.28125" style="3" customWidth="1"/>
    <col min="13" max="13" width="9.7109375" style="3" customWidth="1"/>
    <col min="14" max="15" width="9.8515625" style="3" customWidth="1"/>
    <col min="16" max="16" width="10.28125" style="3" customWidth="1"/>
    <col min="17" max="17" width="9.7109375" style="3" customWidth="1"/>
    <col min="18" max="18" width="9.8515625" style="3" customWidth="1"/>
    <col min="19" max="21" width="9.140625" style="3" customWidth="1"/>
    <col min="22" max="22" width="1.8515625" style="3" customWidth="1"/>
    <col min="23" max="29" width="9.140625" style="3" hidden="1" customWidth="1"/>
    <col min="30" max="16384" width="9.140625" style="3" customWidth="1"/>
  </cols>
  <sheetData>
    <row r="1" spans="1:18" ht="73.5" customHeight="1">
      <c r="A1" s="1"/>
      <c r="B1" s="43"/>
      <c r="C1" s="115"/>
      <c r="D1" s="1"/>
      <c r="E1" s="1"/>
      <c r="F1" s="2"/>
      <c r="G1" s="200"/>
      <c r="H1" s="200"/>
      <c r="I1" s="200"/>
      <c r="J1" s="200"/>
      <c r="O1" s="200" t="s">
        <v>74</v>
      </c>
      <c r="P1" s="200"/>
      <c r="Q1" s="200"/>
      <c r="R1" s="200"/>
    </row>
    <row r="2" spans="1:18" ht="29.25" customHeight="1">
      <c r="A2" s="1"/>
      <c r="B2" s="43"/>
      <c r="C2" s="115"/>
      <c r="D2" s="1"/>
      <c r="E2" s="1"/>
      <c r="F2" s="2"/>
      <c r="G2" s="197"/>
      <c r="H2" s="197"/>
      <c r="I2" s="197"/>
      <c r="J2" s="197"/>
      <c r="O2" s="197" t="s">
        <v>43</v>
      </c>
      <c r="P2" s="197"/>
      <c r="Q2" s="197"/>
      <c r="R2" s="197"/>
    </row>
    <row r="3" spans="1:18" ht="15.75">
      <c r="A3" s="1"/>
      <c r="B3" s="43"/>
      <c r="C3" s="115"/>
      <c r="D3" s="1"/>
      <c r="E3" s="1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0" ht="15.75">
      <c r="A4" s="201" t="s">
        <v>167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5.75">
      <c r="A5" s="202" t="s">
        <v>19</v>
      </c>
      <c r="B5" s="202"/>
      <c r="C5" s="202"/>
      <c r="D5" s="202"/>
      <c r="E5" s="202"/>
      <c r="F5" s="202"/>
      <c r="G5" s="202"/>
      <c r="H5" s="202"/>
      <c r="I5" s="202"/>
      <c r="J5" s="202"/>
    </row>
    <row r="7" spans="1:18" ht="27" customHeight="1">
      <c r="A7" s="166" t="s">
        <v>5</v>
      </c>
      <c r="B7" s="183" t="s">
        <v>188</v>
      </c>
      <c r="C7" s="204" t="s">
        <v>36</v>
      </c>
      <c r="D7" s="170" t="s">
        <v>37</v>
      </c>
      <c r="E7" s="170" t="s">
        <v>44</v>
      </c>
      <c r="F7" s="170" t="s">
        <v>77</v>
      </c>
      <c r="G7" s="188" t="s">
        <v>75</v>
      </c>
      <c r="H7" s="188"/>
      <c r="I7" s="188"/>
      <c r="J7" s="188"/>
      <c r="K7" s="189"/>
      <c r="L7" s="189"/>
      <c r="M7" s="189"/>
      <c r="N7" s="189"/>
      <c r="O7" s="189"/>
      <c r="P7" s="189"/>
      <c r="Q7" s="189"/>
      <c r="R7" s="190"/>
    </row>
    <row r="8" spans="1:18" ht="15" customHeight="1">
      <c r="A8" s="203"/>
      <c r="B8" s="184"/>
      <c r="C8" s="205"/>
      <c r="D8" s="181"/>
      <c r="E8" s="181"/>
      <c r="F8" s="181"/>
      <c r="G8" s="191" t="s">
        <v>39</v>
      </c>
      <c r="H8" s="192"/>
      <c r="I8" s="195" t="s">
        <v>40</v>
      </c>
      <c r="J8" s="196"/>
      <c r="K8" s="182" t="s">
        <v>68</v>
      </c>
      <c r="L8" s="182"/>
      <c r="M8" s="182" t="s">
        <v>69</v>
      </c>
      <c r="N8" s="182"/>
      <c r="O8" s="182" t="s">
        <v>70</v>
      </c>
      <c r="P8" s="182"/>
      <c r="Q8" s="182" t="s">
        <v>71</v>
      </c>
      <c r="R8" s="182"/>
    </row>
    <row r="9" spans="1:18" ht="108" customHeight="1">
      <c r="A9" s="177"/>
      <c r="B9" s="185"/>
      <c r="C9" s="191"/>
      <c r="D9" s="172"/>
      <c r="E9" s="172"/>
      <c r="F9" s="172"/>
      <c r="G9" s="99" t="s">
        <v>0</v>
      </c>
      <c r="H9" s="99" t="s">
        <v>1</v>
      </c>
      <c r="I9" s="99" t="s">
        <v>0</v>
      </c>
      <c r="J9" s="99" t="s">
        <v>1</v>
      </c>
      <c r="K9" s="99" t="s">
        <v>0</v>
      </c>
      <c r="L9" s="99" t="s">
        <v>1</v>
      </c>
      <c r="M9" s="99" t="s">
        <v>0</v>
      </c>
      <c r="N9" s="99" t="s">
        <v>1</v>
      </c>
      <c r="O9" s="99" t="s">
        <v>0</v>
      </c>
      <c r="P9" s="99" t="s">
        <v>1</v>
      </c>
      <c r="Q9" s="99" t="s">
        <v>0</v>
      </c>
      <c r="R9" s="99" t="s">
        <v>1</v>
      </c>
    </row>
    <row r="10" spans="1:18" ht="15">
      <c r="A10" s="97">
        <v>1</v>
      </c>
      <c r="B10" s="87">
        <v>2</v>
      </c>
      <c r="C10" s="122">
        <v>3</v>
      </c>
      <c r="D10" s="124">
        <v>4</v>
      </c>
      <c r="E10" s="124">
        <v>5</v>
      </c>
      <c r="F10" s="124">
        <v>6</v>
      </c>
      <c r="G10" s="151">
        <v>7</v>
      </c>
      <c r="H10" s="87">
        <v>8</v>
      </c>
      <c r="I10" s="150">
        <v>9</v>
      </c>
      <c r="J10" s="151">
        <v>10</v>
      </c>
      <c r="K10" s="151">
        <v>11</v>
      </c>
      <c r="L10" s="151">
        <v>12</v>
      </c>
      <c r="M10" s="151">
        <v>13</v>
      </c>
      <c r="N10" s="87">
        <v>14</v>
      </c>
      <c r="O10" s="150">
        <v>15</v>
      </c>
      <c r="P10" s="151">
        <v>16</v>
      </c>
      <c r="Q10" s="151">
        <v>17</v>
      </c>
      <c r="R10" s="124">
        <v>18</v>
      </c>
    </row>
    <row r="11" spans="1:18" ht="82.5" customHeight="1">
      <c r="A11" s="208">
        <v>1</v>
      </c>
      <c r="B11" s="213" t="s">
        <v>107</v>
      </c>
      <c r="C11" s="51" t="s">
        <v>178</v>
      </c>
      <c r="D11" s="112" t="s">
        <v>38</v>
      </c>
      <c r="E11" s="186" t="s">
        <v>20</v>
      </c>
      <c r="F11" s="5" t="s">
        <v>187</v>
      </c>
      <c r="G11" s="6">
        <f>G14*100/108896</f>
        <v>2.8</v>
      </c>
      <c r="H11" s="6">
        <f aca="true" t="shared" si="0" ref="H11:R11">H14*100/108896</f>
        <v>2.7</v>
      </c>
      <c r="I11" s="6">
        <f>I14*100/108896</f>
        <v>2.8</v>
      </c>
      <c r="J11" s="6">
        <f t="shared" si="0"/>
        <v>2.7</v>
      </c>
      <c r="K11" s="6">
        <f t="shared" si="0"/>
        <v>2.8</v>
      </c>
      <c r="L11" s="6">
        <f t="shared" si="0"/>
        <v>2.7</v>
      </c>
      <c r="M11" s="6">
        <f t="shared" si="0"/>
        <v>2.8</v>
      </c>
      <c r="N11" s="6">
        <f t="shared" si="0"/>
        <v>2.7</v>
      </c>
      <c r="O11" s="6">
        <f t="shared" si="0"/>
        <v>2.8</v>
      </c>
      <c r="P11" s="6">
        <f t="shared" si="0"/>
        <v>2.7</v>
      </c>
      <c r="Q11" s="6">
        <f t="shared" si="0"/>
        <v>2.8</v>
      </c>
      <c r="R11" s="6">
        <f t="shared" si="0"/>
        <v>0</v>
      </c>
    </row>
    <row r="12" spans="1:18" ht="102.75" customHeight="1">
      <c r="A12" s="212"/>
      <c r="B12" s="214"/>
      <c r="C12" s="51" t="s">
        <v>201</v>
      </c>
      <c r="D12" s="112" t="s">
        <v>38</v>
      </c>
      <c r="E12" s="187"/>
      <c r="F12" s="123" t="s">
        <v>199</v>
      </c>
      <c r="G12" s="100">
        <f>(G42+G30)*100/108896</f>
        <v>21.8</v>
      </c>
      <c r="H12" s="100">
        <f aca="true" t="shared" si="1" ref="H12:R12">(H42+H30)*100/108896</f>
        <v>20.5</v>
      </c>
      <c r="I12" s="100">
        <f>(I42+I30)*100/108896</f>
        <v>21.8</v>
      </c>
      <c r="J12" s="100">
        <f t="shared" si="1"/>
        <v>20.5</v>
      </c>
      <c r="K12" s="100">
        <f>(K42+K30)*100/108896</f>
        <v>21.8</v>
      </c>
      <c r="L12" s="100">
        <f t="shared" si="1"/>
        <v>20.5</v>
      </c>
      <c r="M12" s="100">
        <f t="shared" si="1"/>
        <v>21.8</v>
      </c>
      <c r="N12" s="100">
        <f t="shared" si="1"/>
        <v>20.5</v>
      </c>
      <c r="O12" s="100">
        <f t="shared" si="1"/>
        <v>21.8</v>
      </c>
      <c r="P12" s="100">
        <f t="shared" si="1"/>
        <v>20.5</v>
      </c>
      <c r="Q12" s="100">
        <f t="shared" si="1"/>
        <v>21.8</v>
      </c>
      <c r="R12" s="100">
        <f t="shared" si="1"/>
        <v>0</v>
      </c>
    </row>
    <row r="13" spans="1:18" s="26" customFormat="1" ht="66.75" customHeight="1">
      <c r="A13" s="167"/>
      <c r="B13" s="209"/>
      <c r="C13" s="51" t="s">
        <v>21</v>
      </c>
      <c r="D13" s="112" t="s">
        <v>38</v>
      </c>
      <c r="E13" s="101" t="s">
        <v>48</v>
      </c>
      <c r="F13" s="131">
        <v>3199</v>
      </c>
      <c r="G13" s="146">
        <f>G14+G17+G29</f>
        <v>3163</v>
      </c>
      <c r="H13" s="146">
        <f aca="true" t="shared" si="2" ref="H13:R13">H14+H17+H29</f>
        <v>3046</v>
      </c>
      <c r="I13" s="146">
        <f t="shared" si="2"/>
        <v>3046</v>
      </c>
      <c r="J13" s="146">
        <f t="shared" si="2"/>
        <v>2928</v>
      </c>
      <c r="K13" s="146">
        <f t="shared" si="2"/>
        <v>3046</v>
      </c>
      <c r="L13" s="146">
        <f t="shared" si="2"/>
        <v>2928</v>
      </c>
      <c r="M13" s="146">
        <f t="shared" si="2"/>
        <v>3046</v>
      </c>
      <c r="N13" s="146">
        <f t="shared" si="2"/>
        <v>2928</v>
      </c>
      <c r="O13" s="146">
        <f t="shared" si="2"/>
        <v>3046</v>
      </c>
      <c r="P13" s="146">
        <f t="shared" si="2"/>
        <v>2928</v>
      </c>
      <c r="Q13" s="146">
        <f t="shared" si="2"/>
        <v>3046</v>
      </c>
      <c r="R13" s="131">
        <f t="shared" si="2"/>
        <v>0</v>
      </c>
    </row>
    <row r="14" spans="1:18" s="26" customFormat="1" ht="93" customHeight="1">
      <c r="A14" s="208" t="s">
        <v>15</v>
      </c>
      <c r="B14" s="213" t="s">
        <v>45</v>
      </c>
      <c r="C14" s="51" t="s">
        <v>143</v>
      </c>
      <c r="D14" s="112" t="s">
        <v>38</v>
      </c>
      <c r="E14" s="102" t="s">
        <v>48</v>
      </c>
      <c r="F14" s="116">
        <f>F15+F16+F18+F19</f>
        <v>2915</v>
      </c>
      <c r="G14" s="146">
        <f>G15+G16+G18+G19</f>
        <v>3027</v>
      </c>
      <c r="H14" s="146">
        <f aca="true" t="shared" si="3" ref="H14:R14">H15+H16+H18+H19</f>
        <v>2912</v>
      </c>
      <c r="I14" s="146">
        <f>I15+I16+I18+I19</f>
        <v>3028</v>
      </c>
      <c r="J14" s="146">
        <f t="shared" si="3"/>
        <v>2912</v>
      </c>
      <c r="K14" s="146">
        <f t="shared" si="3"/>
        <v>3028</v>
      </c>
      <c r="L14" s="146">
        <f t="shared" si="3"/>
        <v>2912</v>
      </c>
      <c r="M14" s="146">
        <f t="shared" si="3"/>
        <v>3028</v>
      </c>
      <c r="N14" s="146">
        <f t="shared" si="3"/>
        <v>2912</v>
      </c>
      <c r="O14" s="146">
        <f t="shared" si="3"/>
        <v>3028</v>
      </c>
      <c r="P14" s="146">
        <f t="shared" si="3"/>
        <v>2912</v>
      </c>
      <c r="Q14" s="146">
        <f t="shared" si="3"/>
        <v>3028</v>
      </c>
      <c r="R14" s="116">
        <f t="shared" si="3"/>
        <v>0</v>
      </c>
    </row>
    <row r="15" spans="1:18" s="26" customFormat="1" ht="119.25" customHeight="1">
      <c r="A15" s="210"/>
      <c r="B15" s="216"/>
      <c r="C15" s="51" t="s">
        <v>144</v>
      </c>
      <c r="D15" s="112" t="s">
        <v>38</v>
      </c>
      <c r="E15" s="102" t="s">
        <v>23</v>
      </c>
      <c r="F15" s="116">
        <v>190</v>
      </c>
      <c r="G15" s="146">
        <f>G20+G21+G22+G23</f>
        <v>303</v>
      </c>
      <c r="H15" s="146">
        <f aca="true" t="shared" si="4" ref="H15:R15">H20+H21+H22+H23</f>
        <v>190</v>
      </c>
      <c r="I15" s="146">
        <f>I20+I21+I22+I23</f>
        <v>303</v>
      </c>
      <c r="J15" s="146">
        <f t="shared" si="4"/>
        <v>190</v>
      </c>
      <c r="K15" s="146">
        <f>K20+K21+K22+K23</f>
        <v>303</v>
      </c>
      <c r="L15" s="146">
        <f t="shared" si="4"/>
        <v>190</v>
      </c>
      <c r="M15" s="146">
        <f t="shared" si="4"/>
        <v>303</v>
      </c>
      <c r="N15" s="146">
        <f t="shared" si="4"/>
        <v>190</v>
      </c>
      <c r="O15" s="146">
        <f t="shared" si="4"/>
        <v>303</v>
      </c>
      <c r="P15" s="146">
        <f t="shared" si="4"/>
        <v>190</v>
      </c>
      <c r="Q15" s="146">
        <f t="shared" si="4"/>
        <v>303</v>
      </c>
      <c r="R15" s="116">
        <f t="shared" si="4"/>
        <v>0</v>
      </c>
    </row>
    <row r="16" spans="1:18" s="26" customFormat="1" ht="120" customHeight="1">
      <c r="A16" s="167"/>
      <c r="B16" s="209"/>
      <c r="C16" s="51" t="s">
        <v>180</v>
      </c>
      <c r="D16" s="112" t="s">
        <v>38</v>
      </c>
      <c r="E16" s="102" t="s">
        <v>23</v>
      </c>
      <c r="F16" s="125">
        <v>292</v>
      </c>
      <c r="G16" s="146">
        <f>G24+G25+G26+G27</f>
        <v>291</v>
      </c>
      <c r="H16" s="146">
        <f aca="true" t="shared" si="5" ref="H16:R16">H24+H25+H26+H27</f>
        <v>289</v>
      </c>
      <c r="I16" s="146">
        <f>I24+I25+I26+I27</f>
        <v>292</v>
      </c>
      <c r="J16" s="146">
        <f t="shared" si="5"/>
        <v>289</v>
      </c>
      <c r="K16" s="146">
        <f>K24+K25+K26+K27</f>
        <v>292</v>
      </c>
      <c r="L16" s="146">
        <f t="shared" si="5"/>
        <v>289</v>
      </c>
      <c r="M16" s="146">
        <f t="shared" si="5"/>
        <v>292</v>
      </c>
      <c r="N16" s="146">
        <f t="shared" si="5"/>
        <v>289</v>
      </c>
      <c r="O16" s="146">
        <f t="shared" si="5"/>
        <v>292</v>
      </c>
      <c r="P16" s="146">
        <f t="shared" si="5"/>
        <v>289</v>
      </c>
      <c r="Q16" s="146">
        <f t="shared" si="5"/>
        <v>292</v>
      </c>
      <c r="R16" s="116">
        <f t="shared" si="5"/>
        <v>0</v>
      </c>
    </row>
    <row r="17" spans="1:18" ht="60" customHeight="1">
      <c r="A17" s="97" t="s">
        <v>49</v>
      </c>
      <c r="B17" s="44" t="s">
        <v>94</v>
      </c>
      <c r="C17" s="48" t="s">
        <v>35</v>
      </c>
      <c r="D17" s="119" t="s">
        <v>38</v>
      </c>
      <c r="E17" s="119" t="s">
        <v>2</v>
      </c>
      <c r="F17" s="114">
        <v>17</v>
      </c>
      <c r="G17" s="145">
        <v>18</v>
      </c>
      <c r="H17" s="145">
        <v>16</v>
      </c>
      <c r="I17" s="145">
        <v>18</v>
      </c>
      <c r="J17" s="145">
        <v>16</v>
      </c>
      <c r="K17" s="145">
        <v>18</v>
      </c>
      <c r="L17" s="145">
        <v>16</v>
      </c>
      <c r="M17" s="145">
        <v>18</v>
      </c>
      <c r="N17" s="145">
        <v>16</v>
      </c>
      <c r="O17" s="145">
        <v>18</v>
      </c>
      <c r="P17" s="145">
        <v>16</v>
      </c>
      <c r="Q17" s="145">
        <v>18</v>
      </c>
      <c r="R17" s="108">
        <v>0</v>
      </c>
    </row>
    <row r="18" spans="1:18" ht="103.5" customHeight="1">
      <c r="A18" s="95" t="s">
        <v>50</v>
      </c>
      <c r="B18" s="45" t="s">
        <v>95</v>
      </c>
      <c r="C18" s="48" t="s">
        <v>22</v>
      </c>
      <c r="D18" s="119" t="s">
        <v>38</v>
      </c>
      <c r="E18" s="119" t="s">
        <v>2</v>
      </c>
      <c r="F18" s="124">
        <v>959</v>
      </c>
      <c r="G18" s="151">
        <v>959</v>
      </c>
      <c r="H18" s="151">
        <v>959</v>
      </c>
      <c r="I18" s="151">
        <v>959</v>
      </c>
      <c r="J18" s="151">
        <v>959</v>
      </c>
      <c r="K18" s="151">
        <v>959</v>
      </c>
      <c r="L18" s="151">
        <v>959</v>
      </c>
      <c r="M18" s="151">
        <v>959</v>
      </c>
      <c r="N18" s="151">
        <v>959</v>
      </c>
      <c r="O18" s="151">
        <v>959</v>
      </c>
      <c r="P18" s="151">
        <v>959</v>
      </c>
      <c r="Q18" s="151">
        <v>959</v>
      </c>
      <c r="R18" s="124">
        <v>0</v>
      </c>
    </row>
    <row r="19" spans="1:18" ht="158.25" customHeight="1">
      <c r="A19" s="95" t="s">
        <v>51</v>
      </c>
      <c r="B19" s="45" t="s">
        <v>96</v>
      </c>
      <c r="C19" s="48" t="s">
        <v>22</v>
      </c>
      <c r="D19" s="119" t="s">
        <v>38</v>
      </c>
      <c r="E19" s="119" t="s">
        <v>2</v>
      </c>
      <c r="F19" s="124">
        <v>1474</v>
      </c>
      <c r="G19" s="151">
        <v>1474</v>
      </c>
      <c r="H19" s="151">
        <v>1474</v>
      </c>
      <c r="I19" s="151">
        <v>1474</v>
      </c>
      <c r="J19" s="151">
        <v>1474</v>
      </c>
      <c r="K19" s="151">
        <v>1474</v>
      </c>
      <c r="L19" s="151">
        <v>1474</v>
      </c>
      <c r="M19" s="151">
        <v>1474</v>
      </c>
      <c r="N19" s="151">
        <v>1474</v>
      </c>
      <c r="O19" s="151">
        <v>1474</v>
      </c>
      <c r="P19" s="151">
        <v>1474</v>
      </c>
      <c r="Q19" s="151">
        <v>1474</v>
      </c>
      <c r="R19" s="124">
        <v>0</v>
      </c>
    </row>
    <row r="20" spans="1:18" ht="114.75">
      <c r="A20" s="95" t="s">
        <v>52</v>
      </c>
      <c r="B20" s="45" t="s">
        <v>145</v>
      </c>
      <c r="C20" s="48" t="s">
        <v>22</v>
      </c>
      <c r="D20" s="119" t="s">
        <v>38</v>
      </c>
      <c r="E20" s="119" t="s">
        <v>81</v>
      </c>
      <c r="F20" s="124">
        <v>40</v>
      </c>
      <c r="G20" s="151">
        <v>40</v>
      </c>
      <c r="H20" s="151">
        <v>40</v>
      </c>
      <c r="I20" s="151">
        <v>40</v>
      </c>
      <c r="J20" s="151">
        <v>40</v>
      </c>
      <c r="K20" s="151">
        <v>40</v>
      </c>
      <c r="L20" s="151">
        <v>40</v>
      </c>
      <c r="M20" s="151">
        <v>40</v>
      </c>
      <c r="N20" s="151">
        <v>40</v>
      </c>
      <c r="O20" s="151">
        <v>40</v>
      </c>
      <c r="P20" s="151">
        <v>40</v>
      </c>
      <c r="Q20" s="151">
        <v>40</v>
      </c>
      <c r="R20" s="124">
        <v>0</v>
      </c>
    </row>
    <row r="21" spans="1:18" ht="114.75">
      <c r="A21" s="95" t="s">
        <v>78</v>
      </c>
      <c r="B21" s="45" t="s">
        <v>146</v>
      </c>
      <c r="C21" s="48" t="s">
        <v>22</v>
      </c>
      <c r="D21" s="119" t="s">
        <v>38</v>
      </c>
      <c r="E21" s="119" t="s">
        <v>82</v>
      </c>
      <c r="F21" s="124">
        <v>50</v>
      </c>
      <c r="G21" s="151">
        <v>50</v>
      </c>
      <c r="H21" s="151">
        <v>50</v>
      </c>
      <c r="I21" s="151">
        <v>50</v>
      </c>
      <c r="J21" s="151">
        <v>50</v>
      </c>
      <c r="K21" s="151">
        <v>50</v>
      </c>
      <c r="L21" s="151">
        <v>50</v>
      </c>
      <c r="M21" s="151">
        <v>50</v>
      </c>
      <c r="N21" s="151">
        <v>50</v>
      </c>
      <c r="O21" s="151">
        <v>50</v>
      </c>
      <c r="P21" s="151">
        <v>50</v>
      </c>
      <c r="Q21" s="151">
        <v>50</v>
      </c>
      <c r="R21" s="124">
        <v>0</v>
      </c>
    </row>
    <row r="22" spans="1:18" ht="126.75" customHeight="1">
      <c r="A22" s="95" t="s">
        <v>86</v>
      </c>
      <c r="B22" s="45" t="s">
        <v>147</v>
      </c>
      <c r="C22" s="48" t="s">
        <v>22</v>
      </c>
      <c r="D22" s="119" t="s">
        <v>38</v>
      </c>
      <c r="E22" s="119" t="s">
        <v>85</v>
      </c>
      <c r="F22" s="124">
        <v>40</v>
      </c>
      <c r="G22" s="151">
        <v>40</v>
      </c>
      <c r="H22" s="151">
        <v>40</v>
      </c>
      <c r="I22" s="151">
        <v>40</v>
      </c>
      <c r="J22" s="151">
        <v>40</v>
      </c>
      <c r="K22" s="151">
        <v>40</v>
      </c>
      <c r="L22" s="151">
        <v>40</v>
      </c>
      <c r="M22" s="151">
        <v>40</v>
      </c>
      <c r="N22" s="151">
        <v>40</v>
      </c>
      <c r="O22" s="151">
        <v>40</v>
      </c>
      <c r="P22" s="151">
        <v>40</v>
      </c>
      <c r="Q22" s="151">
        <v>40</v>
      </c>
      <c r="R22" s="124">
        <v>0</v>
      </c>
    </row>
    <row r="23" spans="1:18" ht="117" customHeight="1">
      <c r="A23" s="95" t="s">
        <v>79</v>
      </c>
      <c r="B23" s="45" t="s">
        <v>148</v>
      </c>
      <c r="C23" s="48" t="s">
        <v>22</v>
      </c>
      <c r="D23" s="119" t="s">
        <v>38</v>
      </c>
      <c r="E23" s="119" t="s">
        <v>84</v>
      </c>
      <c r="F23" s="124">
        <v>60</v>
      </c>
      <c r="G23" s="142">
        <v>173</v>
      </c>
      <c r="H23" s="142">
        <v>60</v>
      </c>
      <c r="I23" s="142">
        <v>173</v>
      </c>
      <c r="J23" s="142">
        <v>60</v>
      </c>
      <c r="K23" s="142">
        <v>173</v>
      </c>
      <c r="L23" s="142">
        <v>60</v>
      </c>
      <c r="M23" s="142">
        <v>173</v>
      </c>
      <c r="N23" s="142">
        <v>60</v>
      </c>
      <c r="O23" s="142">
        <v>173</v>
      </c>
      <c r="P23" s="142">
        <v>60</v>
      </c>
      <c r="Q23" s="142">
        <v>173</v>
      </c>
      <c r="R23" s="107">
        <v>0</v>
      </c>
    </row>
    <row r="24" spans="1:18" ht="335.25" customHeight="1">
      <c r="A24" s="95" t="s">
        <v>80</v>
      </c>
      <c r="B24" s="93" t="s">
        <v>159</v>
      </c>
      <c r="C24" s="48" t="s">
        <v>22</v>
      </c>
      <c r="D24" s="114" t="s">
        <v>38</v>
      </c>
      <c r="E24" s="119" t="s">
        <v>81</v>
      </c>
      <c r="F24" s="113">
        <v>79</v>
      </c>
      <c r="G24" s="151">
        <v>81</v>
      </c>
      <c r="H24" s="151">
        <v>81</v>
      </c>
      <c r="I24" s="151">
        <v>81</v>
      </c>
      <c r="J24" s="151">
        <v>81</v>
      </c>
      <c r="K24" s="151">
        <v>81</v>
      </c>
      <c r="L24" s="151">
        <v>81</v>
      </c>
      <c r="M24" s="151">
        <v>81</v>
      </c>
      <c r="N24" s="151">
        <v>81</v>
      </c>
      <c r="O24" s="151">
        <v>81</v>
      </c>
      <c r="P24" s="151">
        <v>81</v>
      </c>
      <c r="Q24" s="151">
        <v>81</v>
      </c>
      <c r="R24" s="124">
        <v>0</v>
      </c>
    </row>
    <row r="25" spans="1:18" ht="342" customHeight="1">
      <c r="A25" s="95" t="s">
        <v>87</v>
      </c>
      <c r="B25" s="93" t="s">
        <v>162</v>
      </c>
      <c r="C25" s="48" t="s">
        <v>22</v>
      </c>
      <c r="D25" s="114" t="s">
        <v>38</v>
      </c>
      <c r="E25" s="119" t="s">
        <v>82</v>
      </c>
      <c r="F25" s="124">
        <v>73</v>
      </c>
      <c r="G25" s="151">
        <v>73</v>
      </c>
      <c r="H25" s="151">
        <v>73</v>
      </c>
      <c r="I25" s="151">
        <v>73</v>
      </c>
      <c r="J25" s="151">
        <v>73</v>
      </c>
      <c r="K25" s="151">
        <v>73</v>
      </c>
      <c r="L25" s="151">
        <v>73</v>
      </c>
      <c r="M25" s="151">
        <v>73</v>
      </c>
      <c r="N25" s="151">
        <v>73</v>
      </c>
      <c r="O25" s="151">
        <v>73</v>
      </c>
      <c r="P25" s="151">
        <v>73</v>
      </c>
      <c r="Q25" s="151">
        <v>73</v>
      </c>
      <c r="R25" s="124">
        <v>0</v>
      </c>
    </row>
    <row r="26" spans="1:18" ht="333.75" customHeight="1">
      <c r="A26" s="95" t="s">
        <v>88</v>
      </c>
      <c r="B26" s="93" t="s">
        <v>160</v>
      </c>
      <c r="C26" s="119" t="s">
        <v>22</v>
      </c>
      <c r="D26" s="114" t="s">
        <v>38</v>
      </c>
      <c r="E26" s="119" t="s">
        <v>85</v>
      </c>
      <c r="F26" s="124">
        <v>69</v>
      </c>
      <c r="G26" s="151">
        <v>71</v>
      </c>
      <c r="H26" s="151">
        <v>69</v>
      </c>
      <c r="I26" s="151">
        <v>71</v>
      </c>
      <c r="J26" s="151">
        <v>69</v>
      </c>
      <c r="K26" s="151">
        <v>71</v>
      </c>
      <c r="L26" s="151">
        <v>69</v>
      </c>
      <c r="M26" s="151">
        <v>71</v>
      </c>
      <c r="N26" s="151">
        <v>69</v>
      </c>
      <c r="O26" s="151">
        <v>71</v>
      </c>
      <c r="P26" s="151">
        <v>69</v>
      </c>
      <c r="Q26" s="151">
        <v>71</v>
      </c>
      <c r="R26" s="124">
        <v>0</v>
      </c>
    </row>
    <row r="27" spans="1:18" ht="334.5" customHeight="1">
      <c r="A27" s="95" t="s">
        <v>89</v>
      </c>
      <c r="B27" s="93" t="s">
        <v>161</v>
      </c>
      <c r="C27" s="48" t="s">
        <v>22</v>
      </c>
      <c r="D27" s="109" t="s">
        <v>38</v>
      </c>
      <c r="E27" s="119" t="s">
        <v>84</v>
      </c>
      <c r="F27" s="107">
        <v>71</v>
      </c>
      <c r="G27" s="142">
        <v>66</v>
      </c>
      <c r="H27" s="151">
        <v>66</v>
      </c>
      <c r="I27" s="142">
        <v>67</v>
      </c>
      <c r="J27" s="151">
        <v>66</v>
      </c>
      <c r="K27" s="142">
        <v>67</v>
      </c>
      <c r="L27" s="151">
        <v>66</v>
      </c>
      <c r="M27" s="142">
        <v>67</v>
      </c>
      <c r="N27" s="151">
        <v>66</v>
      </c>
      <c r="O27" s="142">
        <v>67</v>
      </c>
      <c r="P27" s="151">
        <v>66</v>
      </c>
      <c r="Q27" s="142">
        <v>67</v>
      </c>
      <c r="R27" s="124">
        <v>0</v>
      </c>
    </row>
    <row r="28" spans="1:18" ht="81" customHeight="1">
      <c r="A28" s="95" t="s">
        <v>90</v>
      </c>
      <c r="B28" s="92" t="s">
        <v>97</v>
      </c>
      <c r="C28" s="48" t="s">
        <v>41</v>
      </c>
      <c r="D28" s="119" t="s">
        <v>38</v>
      </c>
      <c r="E28" s="119" t="s">
        <v>2</v>
      </c>
      <c r="F28" s="122">
        <v>144.8</v>
      </c>
      <c r="G28" s="8">
        <v>163.4</v>
      </c>
      <c r="H28" s="8">
        <v>156.9</v>
      </c>
      <c r="I28" s="8">
        <v>193.7</v>
      </c>
      <c r="J28" s="8">
        <v>160.3</v>
      </c>
      <c r="K28" s="8">
        <v>193.7</v>
      </c>
      <c r="L28" s="8">
        <v>160.3</v>
      </c>
      <c r="M28" s="8">
        <v>193.7</v>
      </c>
      <c r="N28" s="8">
        <v>160.3</v>
      </c>
      <c r="O28" s="8">
        <v>193.7</v>
      </c>
      <c r="P28" s="8">
        <v>160.3</v>
      </c>
      <c r="Q28" s="8">
        <v>193.7</v>
      </c>
      <c r="R28" s="8">
        <v>0</v>
      </c>
    </row>
    <row r="29" spans="1:18" ht="60" customHeight="1">
      <c r="A29" s="97" t="s">
        <v>91</v>
      </c>
      <c r="B29" s="94" t="s">
        <v>98</v>
      </c>
      <c r="C29" s="48" t="s">
        <v>17</v>
      </c>
      <c r="D29" s="119" t="s">
        <v>38</v>
      </c>
      <c r="E29" s="111" t="s">
        <v>2</v>
      </c>
      <c r="F29" s="108">
        <v>267</v>
      </c>
      <c r="G29" s="141">
        <v>118</v>
      </c>
      <c r="H29" s="141">
        <v>118</v>
      </c>
      <c r="I29" s="141">
        <v>0</v>
      </c>
      <c r="J29" s="151">
        <v>0</v>
      </c>
      <c r="K29" s="141">
        <v>0</v>
      </c>
      <c r="L29" s="141">
        <v>0</v>
      </c>
      <c r="M29" s="141">
        <v>0</v>
      </c>
      <c r="N29" s="151">
        <v>0</v>
      </c>
      <c r="O29" s="141">
        <v>0</v>
      </c>
      <c r="P29" s="141">
        <v>0</v>
      </c>
      <c r="Q29" s="141">
        <v>0</v>
      </c>
      <c r="R29" s="124">
        <v>0</v>
      </c>
    </row>
    <row r="30" spans="1:18" s="26" customFormat="1" ht="56.25" customHeight="1">
      <c r="A30" s="208" t="s">
        <v>16</v>
      </c>
      <c r="B30" s="186" t="s">
        <v>104</v>
      </c>
      <c r="C30" s="51" t="s">
        <v>105</v>
      </c>
      <c r="D30" s="206" t="s">
        <v>38</v>
      </c>
      <c r="E30" s="206" t="s">
        <v>46</v>
      </c>
      <c r="F30" s="116">
        <f>F32+F34+F36+F38+F40</f>
        <v>693</v>
      </c>
      <c r="G30" s="146">
        <f>G32+G34+G36+G38+G40</f>
        <v>865</v>
      </c>
      <c r="H30" s="146">
        <f aca="true" t="shared" si="6" ref="H30:R30">H32+H34+H36+H38+H40</f>
        <v>700</v>
      </c>
      <c r="I30" s="146">
        <f t="shared" si="6"/>
        <v>865</v>
      </c>
      <c r="J30" s="146">
        <f t="shared" si="6"/>
        <v>700</v>
      </c>
      <c r="K30" s="146">
        <f t="shared" si="6"/>
        <v>865</v>
      </c>
      <c r="L30" s="146">
        <f t="shared" si="6"/>
        <v>700</v>
      </c>
      <c r="M30" s="146">
        <f t="shared" si="6"/>
        <v>865</v>
      </c>
      <c r="N30" s="146">
        <f t="shared" si="6"/>
        <v>700</v>
      </c>
      <c r="O30" s="146">
        <f t="shared" si="6"/>
        <v>865</v>
      </c>
      <c r="P30" s="146">
        <f t="shared" si="6"/>
        <v>700</v>
      </c>
      <c r="Q30" s="146">
        <f t="shared" si="6"/>
        <v>865</v>
      </c>
      <c r="R30" s="116">
        <f t="shared" si="6"/>
        <v>0</v>
      </c>
    </row>
    <row r="31" spans="1:18" s="26" customFormat="1" ht="44.25" customHeight="1">
      <c r="A31" s="167"/>
      <c r="B31" s="209"/>
      <c r="C31" s="51" t="s">
        <v>60</v>
      </c>
      <c r="D31" s="207"/>
      <c r="E31" s="207"/>
      <c r="F31" s="116">
        <f>F33+F35+F37+F39+F41</f>
        <v>10</v>
      </c>
      <c r="G31" s="146">
        <f>G33+G35+G37+G39+G41</f>
        <v>11</v>
      </c>
      <c r="H31" s="146">
        <f aca="true" t="shared" si="7" ref="H31:R31">H33+H35+H37+H39+H41</f>
        <v>10</v>
      </c>
      <c r="I31" s="146">
        <f t="shared" si="7"/>
        <v>11</v>
      </c>
      <c r="J31" s="146">
        <f t="shared" si="7"/>
        <v>10</v>
      </c>
      <c r="K31" s="146">
        <f t="shared" si="7"/>
        <v>11</v>
      </c>
      <c r="L31" s="146">
        <f t="shared" si="7"/>
        <v>10</v>
      </c>
      <c r="M31" s="146">
        <f t="shared" si="7"/>
        <v>11</v>
      </c>
      <c r="N31" s="146">
        <f t="shared" si="7"/>
        <v>10</v>
      </c>
      <c r="O31" s="146">
        <f t="shared" si="7"/>
        <v>11</v>
      </c>
      <c r="P31" s="146">
        <f t="shared" si="7"/>
        <v>10</v>
      </c>
      <c r="Q31" s="146">
        <f t="shared" si="7"/>
        <v>11</v>
      </c>
      <c r="R31" s="116">
        <f t="shared" si="7"/>
        <v>0</v>
      </c>
    </row>
    <row r="32" spans="1:18" ht="48" customHeight="1">
      <c r="A32" s="166" t="s">
        <v>53</v>
      </c>
      <c r="B32" s="180" t="s">
        <v>142</v>
      </c>
      <c r="C32" s="50" t="s">
        <v>59</v>
      </c>
      <c r="D32" s="170" t="s">
        <v>38</v>
      </c>
      <c r="E32" s="170" t="s">
        <v>99</v>
      </c>
      <c r="F32" s="114">
        <v>245</v>
      </c>
      <c r="G32" s="145">
        <v>245</v>
      </c>
      <c r="H32" s="145">
        <v>245</v>
      </c>
      <c r="I32" s="145">
        <v>245</v>
      </c>
      <c r="J32" s="145">
        <v>245</v>
      </c>
      <c r="K32" s="145">
        <v>245</v>
      </c>
      <c r="L32" s="145">
        <v>245</v>
      </c>
      <c r="M32" s="145">
        <v>245</v>
      </c>
      <c r="N32" s="145">
        <v>245</v>
      </c>
      <c r="O32" s="145">
        <v>245</v>
      </c>
      <c r="P32" s="145">
        <v>245</v>
      </c>
      <c r="Q32" s="145">
        <v>245</v>
      </c>
      <c r="R32" s="114">
        <v>0</v>
      </c>
    </row>
    <row r="33" spans="1:18" ht="40.5" customHeight="1">
      <c r="A33" s="177"/>
      <c r="B33" s="169"/>
      <c r="C33" s="50" t="s">
        <v>60</v>
      </c>
      <c r="D33" s="172"/>
      <c r="E33" s="172"/>
      <c r="F33" s="114">
        <v>2</v>
      </c>
      <c r="G33" s="145">
        <v>3</v>
      </c>
      <c r="H33" s="145">
        <v>2</v>
      </c>
      <c r="I33" s="145">
        <v>3</v>
      </c>
      <c r="J33" s="145">
        <v>2</v>
      </c>
      <c r="K33" s="145">
        <v>3</v>
      </c>
      <c r="L33" s="145">
        <v>2</v>
      </c>
      <c r="M33" s="145">
        <v>3</v>
      </c>
      <c r="N33" s="145">
        <v>2</v>
      </c>
      <c r="O33" s="145">
        <v>3</v>
      </c>
      <c r="P33" s="145">
        <v>2</v>
      </c>
      <c r="Q33" s="145">
        <v>3</v>
      </c>
      <c r="R33" s="114">
        <v>0</v>
      </c>
    </row>
    <row r="34" spans="1:18" ht="39.75" customHeight="1">
      <c r="A34" s="166" t="s">
        <v>54</v>
      </c>
      <c r="B34" s="180" t="s">
        <v>149</v>
      </c>
      <c r="C34" s="50" t="s">
        <v>59</v>
      </c>
      <c r="D34" s="170" t="s">
        <v>38</v>
      </c>
      <c r="E34" s="170" t="s">
        <v>81</v>
      </c>
      <c r="F34" s="114">
        <v>148</v>
      </c>
      <c r="G34" s="145">
        <v>70</v>
      </c>
      <c r="H34" s="145">
        <v>55</v>
      </c>
      <c r="I34" s="145">
        <v>70</v>
      </c>
      <c r="J34" s="145">
        <v>55</v>
      </c>
      <c r="K34" s="145">
        <v>70</v>
      </c>
      <c r="L34" s="145">
        <v>55</v>
      </c>
      <c r="M34" s="145">
        <v>70</v>
      </c>
      <c r="N34" s="145">
        <v>55</v>
      </c>
      <c r="O34" s="145">
        <v>70</v>
      </c>
      <c r="P34" s="145">
        <v>55</v>
      </c>
      <c r="Q34" s="145">
        <v>70</v>
      </c>
      <c r="R34" s="114">
        <v>0</v>
      </c>
    </row>
    <row r="35" spans="1:18" ht="29.25" customHeight="1">
      <c r="A35" s="177"/>
      <c r="B35" s="169"/>
      <c r="C35" s="49" t="s">
        <v>60</v>
      </c>
      <c r="D35" s="172"/>
      <c r="E35" s="172"/>
      <c r="F35" s="114">
        <v>4</v>
      </c>
      <c r="G35" s="145">
        <v>3</v>
      </c>
      <c r="H35" s="145">
        <v>3</v>
      </c>
      <c r="I35" s="145">
        <v>3</v>
      </c>
      <c r="J35" s="145">
        <v>3</v>
      </c>
      <c r="K35" s="145">
        <v>3</v>
      </c>
      <c r="L35" s="145">
        <v>3</v>
      </c>
      <c r="M35" s="145">
        <v>3</v>
      </c>
      <c r="N35" s="145">
        <v>3</v>
      </c>
      <c r="O35" s="145">
        <v>3</v>
      </c>
      <c r="P35" s="145">
        <v>3</v>
      </c>
      <c r="Q35" s="145">
        <v>3</v>
      </c>
      <c r="R35" s="114">
        <v>0</v>
      </c>
    </row>
    <row r="36" spans="1:18" ht="45.75" customHeight="1">
      <c r="A36" s="166" t="s">
        <v>55</v>
      </c>
      <c r="B36" s="180" t="s">
        <v>150</v>
      </c>
      <c r="C36" s="50" t="s">
        <v>59</v>
      </c>
      <c r="D36" s="170" t="s">
        <v>38</v>
      </c>
      <c r="E36" s="170" t="s">
        <v>82</v>
      </c>
      <c r="F36" s="114">
        <v>150</v>
      </c>
      <c r="G36" s="145">
        <v>200</v>
      </c>
      <c r="H36" s="145">
        <v>150</v>
      </c>
      <c r="I36" s="145">
        <v>200</v>
      </c>
      <c r="J36" s="145">
        <v>150</v>
      </c>
      <c r="K36" s="145">
        <v>200</v>
      </c>
      <c r="L36" s="145">
        <v>150</v>
      </c>
      <c r="M36" s="145">
        <v>200</v>
      </c>
      <c r="N36" s="145">
        <v>150</v>
      </c>
      <c r="O36" s="145">
        <v>200</v>
      </c>
      <c r="P36" s="145">
        <v>150</v>
      </c>
      <c r="Q36" s="145">
        <v>200</v>
      </c>
      <c r="R36" s="114">
        <v>0</v>
      </c>
    </row>
    <row r="37" spans="1:18" ht="26.25" customHeight="1">
      <c r="A37" s="177"/>
      <c r="B37" s="169"/>
      <c r="C37" s="49" t="s">
        <v>60</v>
      </c>
      <c r="D37" s="172"/>
      <c r="E37" s="172"/>
      <c r="F37" s="114">
        <v>3</v>
      </c>
      <c r="G37" s="145">
        <v>3</v>
      </c>
      <c r="H37" s="145">
        <v>3</v>
      </c>
      <c r="I37" s="145">
        <v>3</v>
      </c>
      <c r="J37" s="145">
        <v>3</v>
      </c>
      <c r="K37" s="145">
        <v>3</v>
      </c>
      <c r="L37" s="145">
        <v>3</v>
      </c>
      <c r="M37" s="145">
        <v>3</v>
      </c>
      <c r="N37" s="145">
        <v>3</v>
      </c>
      <c r="O37" s="145">
        <v>3</v>
      </c>
      <c r="P37" s="145">
        <v>3</v>
      </c>
      <c r="Q37" s="145">
        <v>3</v>
      </c>
      <c r="R37" s="114">
        <v>0</v>
      </c>
    </row>
    <row r="38" spans="1:18" ht="49.5" customHeight="1">
      <c r="A38" s="166" t="s">
        <v>92</v>
      </c>
      <c r="B38" s="180" t="s">
        <v>151</v>
      </c>
      <c r="C38" s="50" t="s">
        <v>59</v>
      </c>
      <c r="D38" s="170" t="s">
        <v>38</v>
      </c>
      <c r="E38" s="170" t="s">
        <v>85</v>
      </c>
      <c r="F38" s="114">
        <v>0</v>
      </c>
      <c r="G38" s="145">
        <v>150</v>
      </c>
      <c r="H38" s="145">
        <v>100</v>
      </c>
      <c r="I38" s="145">
        <v>150</v>
      </c>
      <c r="J38" s="145">
        <v>100</v>
      </c>
      <c r="K38" s="145">
        <v>150</v>
      </c>
      <c r="L38" s="145">
        <v>100</v>
      </c>
      <c r="M38" s="145">
        <v>150</v>
      </c>
      <c r="N38" s="145">
        <v>100</v>
      </c>
      <c r="O38" s="145">
        <v>150</v>
      </c>
      <c r="P38" s="145">
        <v>100</v>
      </c>
      <c r="Q38" s="145">
        <v>150</v>
      </c>
      <c r="R38" s="114">
        <v>0</v>
      </c>
    </row>
    <row r="39" spans="1:18" ht="27.75" customHeight="1">
      <c r="A39" s="177"/>
      <c r="B39" s="169"/>
      <c r="C39" s="50" t="s">
        <v>60</v>
      </c>
      <c r="D39" s="172"/>
      <c r="E39" s="172"/>
      <c r="F39" s="114">
        <v>0</v>
      </c>
      <c r="G39" s="145">
        <v>1</v>
      </c>
      <c r="H39" s="145">
        <v>1</v>
      </c>
      <c r="I39" s="145">
        <v>1</v>
      </c>
      <c r="J39" s="145">
        <v>1</v>
      </c>
      <c r="K39" s="145">
        <v>1</v>
      </c>
      <c r="L39" s="145">
        <v>1</v>
      </c>
      <c r="M39" s="145">
        <v>1</v>
      </c>
      <c r="N39" s="145">
        <v>1</v>
      </c>
      <c r="O39" s="145">
        <v>1</v>
      </c>
      <c r="P39" s="145">
        <v>1</v>
      </c>
      <c r="Q39" s="145">
        <v>1</v>
      </c>
      <c r="R39" s="114">
        <v>0</v>
      </c>
    </row>
    <row r="40" spans="1:18" ht="53.25" customHeight="1">
      <c r="A40" s="166" t="s">
        <v>93</v>
      </c>
      <c r="B40" s="180" t="s">
        <v>152</v>
      </c>
      <c r="C40" s="50" t="s">
        <v>59</v>
      </c>
      <c r="D40" s="170" t="s">
        <v>38</v>
      </c>
      <c r="E40" s="170" t="s">
        <v>84</v>
      </c>
      <c r="F40" s="114">
        <v>150</v>
      </c>
      <c r="G40" s="145">
        <v>200</v>
      </c>
      <c r="H40" s="145">
        <v>150</v>
      </c>
      <c r="I40" s="145">
        <v>200</v>
      </c>
      <c r="J40" s="145">
        <v>150</v>
      </c>
      <c r="K40" s="145">
        <v>200</v>
      </c>
      <c r="L40" s="145">
        <v>150</v>
      </c>
      <c r="M40" s="145">
        <v>200</v>
      </c>
      <c r="N40" s="145">
        <v>150</v>
      </c>
      <c r="O40" s="145">
        <v>200</v>
      </c>
      <c r="P40" s="145">
        <v>150</v>
      </c>
      <c r="Q40" s="145">
        <v>200</v>
      </c>
      <c r="R40" s="114">
        <v>0</v>
      </c>
    </row>
    <row r="41" spans="1:18" ht="28.5" customHeight="1">
      <c r="A41" s="177"/>
      <c r="B41" s="169"/>
      <c r="C41" s="50" t="s">
        <v>60</v>
      </c>
      <c r="D41" s="172"/>
      <c r="E41" s="172"/>
      <c r="F41" s="114">
        <v>1</v>
      </c>
      <c r="G41" s="145">
        <v>1</v>
      </c>
      <c r="H41" s="145">
        <v>1</v>
      </c>
      <c r="I41" s="145">
        <v>1</v>
      </c>
      <c r="J41" s="145">
        <v>1</v>
      </c>
      <c r="K41" s="145">
        <v>1</v>
      </c>
      <c r="L41" s="145">
        <v>1</v>
      </c>
      <c r="M41" s="145">
        <v>1</v>
      </c>
      <c r="N41" s="145">
        <v>1</v>
      </c>
      <c r="O41" s="145">
        <v>1</v>
      </c>
      <c r="P41" s="145">
        <v>1</v>
      </c>
      <c r="Q41" s="145">
        <v>1</v>
      </c>
      <c r="R41" s="114">
        <v>0</v>
      </c>
    </row>
    <row r="42" spans="1:18" s="26" customFormat="1" ht="105" customHeight="1">
      <c r="A42" s="208" t="s">
        <v>102</v>
      </c>
      <c r="B42" s="193" t="s">
        <v>103</v>
      </c>
      <c r="C42" s="103" t="s">
        <v>32</v>
      </c>
      <c r="D42" s="121" t="s">
        <v>38</v>
      </c>
      <c r="E42" s="118" t="s">
        <v>106</v>
      </c>
      <c r="F42" s="127">
        <f>F43+F45+F46-700</f>
        <v>21809</v>
      </c>
      <c r="G42" s="149">
        <f>G43+G45+G46</f>
        <v>22832</v>
      </c>
      <c r="H42" s="154">
        <f aca="true" t="shared" si="8" ref="H42:R42">H43+H45+H46</f>
        <v>21655</v>
      </c>
      <c r="I42" s="154">
        <f t="shared" si="8"/>
        <v>22832</v>
      </c>
      <c r="J42" s="154">
        <f t="shared" si="8"/>
        <v>21655</v>
      </c>
      <c r="K42" s="154">
        <f t="shared" si="8"/>
        <v>22822</v>
      </c>
      <c r="L42" s="154">
        <f t="shared" si="8"/>
        <v>21655</v>
      </c>
      <c r="M42" s="154">
        <f t="shared" si="8"/>
        <v>22822</v>
      </c>
      <c r="N42" s="154">
        <f t="shared" si="8"/>
        <v>21655</v>
      </c>
      <c r="O42" s="154">
        <f t="shared" si="8"/>
        <v>22822</v>
      </c>
      <c r="P42" s="154">
        <f t="shared" si="8"/>
        <v>21655</v>
      </c>
      <c r="Q42" s="154">
        <f t="shared" si="8"/>
        <v>22822</v>
      </c>
      <c r="R42" s="154">
        <f t="shared" si="8"/>
        <v>0</v>
      </c>
    </row>
    <row r="43" spans="1:18" s="26" customFormat="1" ht="78.75" customHeight="1">
      <c r="A43" s="210"/>
      <c r="B43" s="194"/>
      <c r="C43" s="112" t="s">
        <v>100</v>
      </c>
      <c r="D43" s="121" t="s">
        <v>38</v>
      </c>
      <c r="E43" s="198" t="s">
        <v>47</v>
      </c>
      <c r="F43" s="117">
        <f>F48+F50+F52+F54+F56+F58+F60+F62+F64+F66+F68+F70+F72+F74+F76+F78+F80+F82+F84+F86+F88+F90+F92+F94</f>
        <v>18163</v>
      </c>
      <c r="G43" s="147">
        <f>G48+G50+G52+G54+G56+G58+G60+G62+G64+G66+G68+G70+G72+G74+G76+G78+G80+G82+G84+G86+G88+G90+G92+G94</f>
        <v>19212</v>
      </c>
      <c r="H43" s="153">
        <f aca="true" t="shared" si="9" ref="H43:R43">H48+H50+H52+H54+H56+H58+H60+H62+H64+H66+H68+H70+H72+H74+H76+H78+H80+H82+H84+H86+H88+H90+H92+H94</f>
        <v>18135</v>
      </c>
      <c r="I43" s="153">
        <f t="shared" si="9"/>
        <v>19212</v>
      </c>
      <c r="J43" s="153">
        <f t="shared" si="9"/>
        <v>18135</v>
      </c>
      <c r="K43" s="153">
        <f t="shared" si="9"/>
        <v>19202</v>
      </c>
      <c r="L43" s="153">
        <f t="shared" si="9"/>
        <v>18135</v>
      </c>
      <c r="M43" s="153">
        <f t="shared" si="9"/>
        <v>19202</v>
      </c>
      <c r="N43" s="153">
        <f t="shared" si="9"/>
        <v>18135</v>
      </c>
      <c r="O43" s="153">
        <f t="shared" si="9"/>
        <v>19202</v>
      </c>
      <c r="P43" s="153">
        <f t="shared" si="9"/>
        <v>18135</v>
      </c>
      <c r="Q43" s="153">
        <f t="shared" si="9"/>
        <v>19202</v>
      </c>
      <c r="R43" s="153">
        <f t="shared" si="9"/>
        <v>0</v>
      </c>
    </row>
    <row r="44" spans="1:18" s="26" customFormat="1" ht="65.25" customHeight="1">
      <c r="A44" s="210"/>
      <c r="B44" s="194"/>
      <c r="C44" s="112" t="s">
        <v>101</v>
      </c>
      <c r="D44" s="121" t="s">
        <v>38</v>
      </c>
      <c r="E44" s="215"/>
      <c r="F44" s="153">
        <f>F49+F51+F53+F55+F57+F59+F61+F63+F65+F67+F69+F71+F73+F75+F77+F79+F81+F83+F85+F87+F89+F91+F93+F95</f>
        <v>31</v>
      </c>
      <c r="G44" s="147">
        <f>G49+G51+G53+G55+G57+G59+G61+G63+G65+G67+G69+G71+G73+G75+G77+G79+G81+G83+G85+G87+G89+G91+G93+G95</f>
        <v>32</v>
      </c>
      <c r="H44" s="153">
        <f aca="true" t="shared" si="10" ref="H44:R44">H49+H51+H53+H55+H57+H59+H61+H63+H65+H67+H69+H71+H73+H75+H77+H79+H81+H83+H85+H87+H89+H91+H93+H95</f>
        <v>30</v>
      </c>
      <c r="I44" s="153">
        <f t="shared" si="10"/>
        <v>32</v>
      </c>
      <c r="J44" s="153">
        <f t="shared" si="10"/>
        <v>30</v>
      </c>
      <c r="K44" s="153">
        <f t="shared" si="10"/>
        <v>32</v>
      </c>
      <c r="L44" s="153">
        <f t="shared" si="10"/>
        <v>30</v>
      </c>
      <c r="M44" s="153">
        <f t="shared" si="10"/>
        <v>32</v>
      </c>
      <c r="N44" s="153">
        <f t="shared" si="10"/>
        <v>29</v>
      </c>
      <c r="O44" s="153">
        <f t="shared" si="10"/>
        <v>32</v>
      </c>
      <c r="P44" s="153">
        <f t="shared" si="10"/>
        <v>29</v>
      </c>
      <c r="Q44" s="153">
        <f t="shared" si="10"/>
        <v>32</v>
      </c>
      <c r="R44" s="153">
        <f t="shared" si="10"/>
        <v>0</v>
      </c>
    </row>
    <row r="45" spans="1:18" s="26" customFormat="1" ht="80.25" customHeight="1">
      <c r="A45" s="210"/>
      <c r="B45" s="194"/>
      <c r="C45" s="112" t="s">
        <v>179</v>
      </c>
      <c r="D45" s="121" t="s">
        <v>38</v>
      </c>
      <c r="E45" s="215"/>
      <c r="F45" s="126">
        <f aca="true" t="shared" si="11" ref="F45:R45">F46+F96+F109</f>
        <v>2953</v>
      </c>
      <c r="G45" s="147">
        <f t="shared" si="11"/>
        <v>2520</v>
      </c>
      <c r="H45" s="147">
        <f t="shared" si="11"/>
        <v>2470</v>
      </c>
      <c r="I45" s="147">
        <f t="shared" si="11"/>
        <v>2520</v>
      </c>
      <c r="J45" s="147">
        <f t="shared" si="11"/>
        <v>2470</v>
      </c>
      <c r="K45" s="147">
        <f t="shared" si="11"/>
        <v>2520</v>
      </c>
      <c r="L45" s="147">
        <f t="shared" si="11"/>
        <v>2470</v>
      </c>
      <c r="M45" s="147">
        <f t="shared" si="11"/>
        <v>2520</v>
      </c>
      <c r="N45" s="147">
        <f t="shared" si="11"/>
        <v>2470</v>
      </c>
      <c r="O45" s="147">
        <f t="shared" si="11"/>
        <v>2520</v>
      </c>
      <c r="P45" s="147">
        <f t="shared" si="11"/>
        <v>2470</v>
      </c>
      <c r="Q45" s="147">
        <f t="shared" si="11"/>
        <v>2520</v>
      </c>
      <c r="R45" s="130">
        <f t="shared" si="11"/>
        <v>0</v>
      </c>
    </row>
    <row r="46" spans="1:18" s="26" customFormat="1" ht="99" customHeight="1">
      <c r="A46" s="210"/>
      <c r="B46" s="194"/>
      <c r="C46" s="112" t="s">
        <v>140</v>
      </c>
      <c r="D46" s="121" t="s">
        <v>38</v>
      </c>
      <c r="E46" s="198" t="s">
        <v>23</v>
      </c>
      <c r="F46" s="117">
        <f>F99+F101+F103+F105</f>
        <v>1393</v>
      </c>
      <c r="G46" s="147">
        <f>G99+G101+G103+G105</f>
        <v>1100</v>
      </c>
      <c r="H46" s="147">
        <f aca="true" t="shared" si="12" ref="H46:Q46">H99+H101+H103+H105</f>
        <v>1050</v>
      </c>
      <c r="I46" s="147">
        <f t="shared" si="12"/>
        <v>1100</v>
      </c>
      <c r="J46" s="147">
        <f t="shared" si="12"/>
        <v>1050</v>
      </c>
      <c r="K46" s="147">
        <f t="shared" si="12"/>
        <v>1100</v>
      </c>
      <c r="L46" s="147">
        <f t="shared" si="12"/>
        <v>1050</v>
      </c>
      <c r="M46" s="147">
        <f t="shared" si="12"/>
        <v>1100</v>
      </c>
      <c r="N46" s="147">
        <f t="shared" si="12"/>
        <v>1050</v>
      </c>
      <c r="O46" s="147">
        <f t="shared" si="12"/>
        <v>1100</v>
      </c>
      <c r="P46" s="147">
        <f t="shared" si="12"/>
        <v>1050</v>
      </c>
      <c r="Q46" s="147">
        <f t="shared" si="12"/>
        <v>1100</v>
      </c>
      <c r="R46" s="117">
        <f>R99+R101+R103+R105</f>
        <v>0</v>
      </c>
    </row>
    <row r="47" spans="1:46" s="26" customFormat="1" ht="108" customHeight="1">
      <c r="A47" s="167"/>
      <c r="B47" s="194"/>
      <c r="C47" s="112" t="s">
        <v>141</v>
      </c>
      <c r="D47" s="121" t="s">
        <v>38</v>
      </c>
      <c r="E47" s="199"/>
      <c r="F47" s="121">
        <f>F100+F102+F104+F106</f>
        <v>11</v>
      </c>
      <c r="G47" s="149">
        <f aca="true" t="shared" si="13" ref="G47:R47">G100+G102+G104+G106</f>
        <v>9</v>
      </c>
      <c r="H47" s="149">
        <f t="shared" si="13"/>
        <v>9</v>
      </c>
      <c r="I47" s="149">
        <f t="shared" si="13"/>
        <v>9</v>
      </c>
      <c r="J47" s="149">
        <f t="shared" si="13"/>
        <v>9</v>
      </c>
      <c r="K47" s="149">
        <f t="shared" si="13"/>
        <v>9</v>
      </c>
      <c r="L47" s="149">
        <f t="shared" si="13"/>
        <v>9</v>
      </c>
      <c r="M47" s="149">
        <f t="shared" si="13"/>
        <v>9</v>
      </c>
      <c r="N47" s="149">
        <f t="shared" si="13"/>
        <v>9</v>
      </c>
      <c r="O47" s="149">
        <f t="shared" si="13"/>
        <v>9</v>
      </c>
      <c r="P47" s="149">
        <f t="shared" si="13"/>
        <v>9</v>
      </c>
      <c r="Q47" s="149">
        <f t="shared" si="13"/>
        <v>9</v>
      </c>
      <c r="R47" s="121">
        <f t="shared" si="13"/>
        <v>0</v>
      </c>
      <c r="AD47" s="26" t="s">
        <v>170</v>
      </c>
      <c r="AE47" s="26" t="s">
        <v>24</v>
      </c>
      <c r="AF47" s="26" t="s">
        <v>38</v>
      </c>
      <c r="AG47" s="26" t="s">
        <v>23</v>
      </c>
      <c r="AH47" s="26">
        <v>370</v>
      </c>
      <c r="AI47" s="26">
        <v>451</v>
      </c>
      <c r="AJ47" s="26">
        <v>0</v>
      </c>
      <c r="AK47" s="26">
        <v>451</v>
      </c>
      <c r="AL47" s="26">
        <v>0</v>
      </c>
      <c r="AM47" s="26">
        <v>469</v>
      </c>
      <c r="AN47" s="26">
        <v>0</v>
      </c>
      <c r="AO47" s="26">
        <v>419</v>
      </c>
      <c r="AP47" s="26">
        <v>0</v>
      </c>
      <c r="AQ47" s="26">
        <v>419</v>
      </c>
      <c r="AR47" s="26">
        <v>0</v>
      </c>
      <c r="AS47" s="26">
        <v>419</v>
      </c>
      <c r="AT47" s="26">
        <v>0</v>
      </c>
    </row>
    <row r="48" spans="1:46" ht="52.5" customHeight="1">
      <c r="A48" s="166" t="s">
        <v>108</v>
      </c>
      <c r="B48" s="168" t="s">
        <v>153</v>
      </c>
      <c r="C48" s="119" t="s">
        <v>24</v>
      </c>
      <c r="D48" s="170" t="s">
        <v>38</v>
      </c>
      <c r="E48" s="170" t="s">
        <v>81</v>
      </c>
      <c r="F48" s="124">
        <v>123</v>
      </c>
      <c r="G48" s="143">
        <v>132</v>
      </c>
      <c r="H48" s="143">
        <v>100</v>
      </c>
      <c r="I48" s="143">
        <v>132</v>
      </c>
      <c r="J48" s="143">
        <v>100</v>
      </c>
      <c r="K48" s="143">
        <v>132</v>
      </c>
      <c r="L48" s="143">
        <v>100</v>
      </c>
      <c r="M48" s="143">
        <v>132</v>
      </c>
      <c r="N48" s="143">
        <v>100</v>
      </c>
      <c r="O48" s="143">
        <v>132</v>
      </c>
      <c r="P48" s="143">
        <v>100</v>
      </c>
      <c r="Q48" s="143">
        <v>132</v>
      </c>
      <c r="R48" s="113">
        <v>0</v>
      </c>
      <c r="AE48" s="3" t="s">
        <v>60</v>
      </c>
      <c r="AH48" s="3">
        <v>4</v>
      </c>
      <c r="AI48" s="3">
        <v>4</v>
      </c>
      <c r="AJ48" s="3">
        <v>0</v>
      </c>
      <c r="AK48" s="3">
        <v>4</v>
      </c>
      <c r="AL48" s="3">
        <v>0</v>
      </c>
      <c r="AM48" s="3">
        <v>4</v>
      </c>
      <c r="AN48" s="3">
        <v>0</v>
      </c>
      <c r="AO48" s="3">
        <v>4</v>
      </c>
      <c r="AP48" s="3">
        <v>0</v>
      </c>
      <c r="AQ48" s="3">
        <v>4</v>
      </c>
      <c r="AR48" s="3">
        <v>0</v>
      </c>
      <c r="AS48" s="3">
        <v>4</v>
      </c>
      <c r="AT48" s="3">
        <v>0</v>
      </c>
    </row>
    <row r="49" spans="1:46" ht="54.75" customHeight="1">
      <c r="A49" s="177"/>
      <c r="B49" s="169"/>
      <c r="C49" s="119" t="s">
        <v>60</v>
      </c>
      <c r="D49" s="172"/>
      <c r="E49" s="172"/>
      <c r="F49" s="124">
        <v>1</v>
      </c>
      <c r="G49" s="143">
        <v>1</v>
      </c>
      <c r="H49" s="143">
        <v>1</v>
      </c>
      <c r="I49" s="143">
        <v>1</v>
      </c>
      <c r="J49" s="143">
        <v>1</v>
      </c>
      <c r="K49" s="143">
        <v>1</v>
      </c>
      <c r="L49" s="143">
        <v>1</v>
      </c>
      <c r="M49" s="143">
        <v>1</v>
      </c>
      <c r="N49" s="143">
        <v>1</v>
      </c>
      <c r="O49" s="143">
        <v>1</v>
      </c>
      <c r="P49" s="143">
        <v>1</v>
      </c>
      <c r="Q49" s="143">
        <v>1</v>
      </c>
      <c r="R49" s="113">
        <v>0</v>
      </c>
      <c r="AD49" s="3" t="s">
        <v>171</v>
      </c>
      <c r="AE49" s="3" t="s">
        <v>24</v>
      </c>
      <c r="AF49" s="3" t="s">
        <v>38</v>
      </c>
      <c r="AG49" s="3" t="s">
        <v>23</v>
      </c>
      <c r="AH49" s="3">
        <v>370</v>
      </c>
      <c r="AI49" s="3">
        <v>532</v>
      </c>
      <c r="AJ49" s="3">
        <v>0</v>
      </c>
      <c r="AK49" s="3">
        <v>407</v>
      </c>
      <c r="AL49" s="3">
        <v>0</v>
      </c>
      <c r="AM49" s="3">
        <v>375</v>
      </c>
      <c r="AN49" s="3">
        <v>0</v>
      </c>
      <c r="AO49" s="3">
        <v>375</v>
      </c>
      <c r="AP49" s="3">
        <v>0</v>
      </c>
      <c r="AQ49" s="3">
        <v>375</v>
      </c>
      <c r="AR49" s="3">
        <v>0</v>
      </c>
      <c r="AS49" s="3">
        <v>375</v>
      </c>
      <c r="AT49" s="3">
        <v>0</v>
      </c>
    </row>
    <row r="50" spans="1:46" ht="47.25" customHeight="1">
      <c r="A50" s="178" t="s">
        <v>109</v>
      </c>
      <c r="B50" s="168" t="s">
        <v>154</v>
      </c>
      <c r="C50" s="119" t="s">
        <v>24</v>
      </c>
      <c r="D50" s="114" t="s">
        <v>38</v>
      </c>
      <c r="E50" s="170" t="s">
        <v>82</v>
      </c>
      <c r="F50" s="124">
        <v>100</v>
      </c>
      <c r="G50" s="143">
        <v>100</v>
      </c>
      <c r="H50" s="143">
        <v>100</v>
      </c>
      <c r="I50" s="143">
        <v>100</v>
      </c>
      <c r="J50" s="143">
        <v>100</v>
      </c>
      <c r="K50" s="143">
        <v>100</v>
      </c>
      <c r="L50" s="143">
        <v>100</v>
      </c>
      <c r="M50" s="143">
        <v>100</v>
      </c>
      <c r="N50" s="143">
        <v>100</v>
      </c>
      <c r="O50" s="143">
        <v>100</v>
      </c>
      <c r="P50" s="143">
        <v>100</v>
      </c>
      <c r="Q50" s="143">
        <v>100</v>
      </c>
      <c r="R50" s="113">
        <v>0</v>
      </c>
      <c r="AE50" s="3" t="s">
        <v>60</v>
      </c>
      <c r="AH50" s="3">
        <v>3</v>
      </c>
      <c r="AI50" s="3">
        <v>3</v>
      </c>
      <c r="AJ50" s="3">
        <v>0</v>
      </c>
      <c r="AK50" s="3">
        <v>3</v>
      </c>
      <c r="AL50" s="3">
        <v>0</v>
      </c>
      <c r="AM50" s="3">
        <v>3</v>
      </c>
      <c r="AN50" s="3">
        <v>0</v>
      </c>
      <c r="AO50" s="3">
        <v>3</v>
      </c>
      <c r="AP50" s="3">
        <v>0</v>
      </c>
      <c r="AQ50" s="3">
        <v>3</v>
      </c>
      <c r="AR50" s="3">
        <v>0</v>
      </c>
      <c r="AS50" s="3">
        <v>3</v>
      </c>
      <c r="AT50" s="3">
        <v>0</v>
      </c>
    </row>
    <row r="51" spans="1:46" ht="59.25" customHeight="1">
      <c r="A51" s="179"/>
      <c r="B51" s="169"/>
      <c r="C51" s="119" t="s">
        <v>60</v>
      </c>
      <c r="D51" s="114" t="s">
        <v>38</v>
      </c>
      <c r="E51" s="172"/>
      <c r="F51" s="124">
        <v>1</v>
      </c>
      <c r="G51" s="143">
        <v>1</v>
      </c>
      <c r="H51" s="143">
        <v>1</v>
      </c>
      <c r="I51" s="143">
        <v>1</v>
      </c>
      <c r="J51" s="143">
        <v>1</v>
      </c>
      <c r="K51" s="143">
        <v>1</v>
      </c>
      <c r="L51" s="143">
        <v>1</v>
      </c>
      <c r="M51" s="143">
        <v>1</v>
      </c>
      <c r="N51" s="143">
        <v>1</v>
      </c>
      <c r="O51" s="143">
        <v>1</v>
      </c>
      <c r="P51" s="143">
        <v>1</v>
      </c>
      <c r="Q51" s="143">
        <v>1</v>
      </c>
      <c r="R51" s="113">
        <v>0</v>
      </c>
      <c r="AD51" s="3" t="s">
        <v>172</v>
      </c>
      <c r="AE51" s="3" t="s">
        <v>24</v>
      </c>
      <c r="AF51" s="3" t="s">
        <v>38</v>
      </c>
      <c r="AG51" s="3" t="s">
        <v>23</v>
      </c>
      <c r="AH51" s="3">
        <v>395</v>
      </c>
      <c r="AI51" s="3">
        <v>560</v>
      </c>
      <c r="AJ51" s="3">
        <v>0</v>
      </c>
      <c r="AK51" s="3">
        <v>435</v>
      </c>
      <c r="AL51" s="3">
        <v>0</v>
      </c>
      <c r="AM51" s="3">
        <v>375</v>
      </c>
      <c r="AN51" s="3">
        <v>0</v>
      </c>
      <c r="AO51" s="3">
        <v>375</v>
      </c>
      <c r="AP51" s="3">
        <v>0</v>
      </c>
      <c r="AQ51" s="3">
        <v>375</v>
      </c>
      <c r="AR51" s="3">
        <v>0</v>
      </c>
      <c r="AS51" s="3">
        <v>375</v>
      </c>
      <c r="AT51" s="3">
        <v>0</v>
      </c>
    </row>
    <row r="52" spans="1:46" ht="47.25" customHeight="1">
      <c r="A52" s="166" t="s">
        <v>110</v>
      </c>
      <c r="B52" s="168" t="s">
        <v>164</v>
      </c>
      <c r="C52" s="119" t="s">
        <v>24</v>
      </c>
      <c r="D52" s="170" t="s">
        <v>38</v>
      </c>
      <c r="E52" s="170" t="s">
        <v>83</v>
      </c>
      <c r="F52" s="124">
        <v>52</v>
      </c>
      <c r="G52" s="143">
        <v>59</v>
      </c>
      <c r="H52" s="143">
        <v>50</v>
      </c>
      <c r="I52" s="143">
        <v>59</v>
      </c>
      <c r="J52" s="143">
        <v>50</v>
      </c>
      <c r="K52" s="143">
        <v>59</v>
      </c>
      <c r="L52" s="143">
        <v>50</v>
      </c>
      <c r="M52" s="143">
        <v>59</v>
      </c>
      <c r="N52" s="143">
        <v>50</v>
      </c>
      <c r="O52" s="143">
        <v>59</v>
      </c>
      <c r="P52" s="143">
        <v>50</v>
      </c>
      <c r="Q52" s="143">
        <v>59</v>
      </c>
      <c r="R52" s="113">
        <v>0</v>
      </c>
      <c r="AE52" s="3" t="s">
        <v>60</v>
      </c>
      <c r="AH52" s="3">
        <v>3</v>
      </c>
      <c r="AI52" s="3">
        <v>3</v>
      </c>
      <c r="AJ52" s="3">
        <v>0</v>
      </c>
      <c r="AK52" s="3">
        <v>3</v>
      </c>
      <c r="AL52" s="3">
        <v>0</v>
      </c>
      <c r="AM52" s="3">
        <v>3</v>
      </c>
      <c r="AN52" s="3">
        <v>0</v>
      </c>
      <c r="AO52" s="3">
        <v>3</v>
      </c>
      <c r="AP52" s="3">
        <v>0</v>
      </c>
      <c r="AQ52" s="3">
        <v>3</v>
      </c>
      <c r="AR52" s="3">
        <v>0</v>
      </c>
      <c r="AS52" s="3">
        <v>3</v>
      </c>
      <c r="AT52" s="3">
        <v>0</v>
      </c>
    </row>
    <row r="53" spans="1:46" ht="60" customHeight="1">
      <c r="A53" s="177"/>
      <c r="B53" s="169"/>
      <c r="C53" s="119" t="s">
        <v>60</v>
      </c>
      <c r="D53" s="172"/>
      <c r="E53" s="172"/>
      <c r="F53" s="124">
        <v>1</v>
      </c>
      <c r="G53" s="143">
        <v>1</v>
      </c>
      <c r="H53" s="143">
        <v>1</v>
      </c>
      <c r="I53" s="143">
        <v>1</v>
      </c>
      <c r="J53" s="143">
        <v>1</v>
      </c>
      <c r="K53" s="143">
        <v>1</v>
      </c>
      <c r="L53" s="143">
        <v>1</v>
      </c>
      <c r="M53" s="143">
        <v>1</v>
      </c>
      <c r="N53" s="143">
        <v>1</v>
      </c>
      <c r="O53" s="143">
        <v>1</v>
      </c>
      <c r="P53" s="143">
        <v>1</v>
      </c>
      <c r="Q53" s="143">
        <v>1</v>
      </c>
      <c r="R53" s="113">
        <v>0</v>
      </c>
      <c r="AD53" s="3" t="s">
        <v>173</v>
      </c>
      <c r="AE53" s="3" t="s">
        <v>24</v>
      </c>
      <c r="AF53" s="3" t="s">
        <v>38</v>
      </c>
      <c r="AG53" s="3" t="s">
        <v>174</v>
      </c>
      <c r="AH53" s="3">
        <v>13839</v>
      </c>
      <c r="AI53" s="3">
        <v>14535</v>
      </c>
      <c r="AJ53" s="3">
        <v>0</v>
      </c>
      <c r="AK53" s="3">
        <v>14179</v>
      </c>
      <c r="AL53" s="3">
        <v>0</v>
      </c>
      <c r="AM53" s="3">
        <v>13919</v>
      </c>
      <c r="AN53" s="3">
        <v>0</v>
      </c>
      <c r="AO53" s="3">
        <v>13919</v>
      </c>
      <c r="AP53" s="3">
        <v>0</v>
      </c>
      <c r="AQ53" s="3">
        <v>13919</v>
      </c>
      <c r="AR53" s="3">
        <v>0</v>
      </c>
      <c r="AS53" s="3">
        <v>13919</v>
      </c>
      <c r="AT53" s="3">
        <v>0</v>
      </c>
    </row>
    <row r="54" spans="1:46" ht="56.25" customHeight="1">
      <c r="A54" s="178" t="s">
        <v>111</v>
      </c>
      <c r="B54" s="168" t="s">
        <v>155</v>
      </c>
      <c r="C54" s="119" t="s">
        <v>24</v>
      </c>
      <c r="D54" s="170" t="s">
        <v>38</v>
      </c>
      <c r="E54" s="170" t="s">
        <v>84</v>
      </c>
      <c r="F54" s="124">
        <v>100</v>
      </c>
      <c r="G54" s="145">
        <v>160</v>
      </c>
      <c r="H54" s="145">
        <v>100</v>
      </c>
      <c r="I54" s="145">
        <v>160</v>
      </c>
      <c r="J54" s="145">
        <v>100</v>
      </c>
      <c r="K54" s="145">
        <v>160</v>
      </c>
      <c r="L54" s="145">
        <v>100</v>
      </c>
      <c r="M54" s="145">
        <v>160</v>
      </c>
      <c r="N54" s="145">
        <v>100</v>
      </c>
      <c r="O54" s="145">
        <v>160</v>
      </c>
      <c r="P54" s="145">
        <v>100</v>
      </c>
      <c r="Q54" s="145">
        <v>160</v>
      </c>
      <c r="R54" s="114">
        <v>0</v>
      </c>
      <c r="AE54" s="3" t="s">
        <v>60</v>
      </c>
      <c r="AH54" s="3">
        <v>8</v>
      </c>
      <c r="AI54" s="3">
        <v>9</v>
      </c>
      <c r="AJ54" s="3">
        <v>0</v>
      </c>
      <c r="AK54" s="3">
        <v>9</v>
      </c>
      <c r="AL54" s="3">
        <v>0</v>
      </c>
      <c r="AM54" s="3">
        <v>8</v>
      </c>
      <c r="AN54" s="3">
        <v>0</v>
      </c>
      <c r="AO54" s="3">
        <v>8</v>
      </c>
      <c r="AP54" s="3">
        <v>0</v>
      </c>
      <c r="AQ54" s="3">
        <v>8</v>
      </c>
      <c r="AR54" s="3">
        <v>0</v>
      </c>
      <c r="AS54" s="3">
        <v>8</v>
      </c>
      <c r="AT54" s="3">
        <v>0</v>
      </c>
    </row>
    <row r="55" spans="1:46" ht="63.75" customHeight="1">
      <c r="A55" s="179"/>
      <c r="B55" s="169"/>
      <c r="C55" s="119" t="s">
        <v>60</v>
      </c>
      <c r="D55" s="172"/>
      <c r="E55" s="172"/>
      <c r="F55" s="124">
        <v>1</v>
      </c>
      <c r="G55" s="145">
        <v>1</v>
      </c>
      <c r="H55" s="145">
        <v>1</v>
      </c>
      <c r="I55" s="145">
        <v>1</v>
      </c>
      <c r="J55" s="145">
        <v>1</v>
      </c>
      <c r="K55" s="145">
        <v>1</v>
      </c>
      <c r="L55" s="145">
        <v>1</v>
      </c>
      <c r="M55" s="145">
        <v>1</v>
      </c>
      <c r="N55" s="145">
        <v>1</v>
      </c>
      <c r="O55" s="145">
        <v>1</v>
      </c>
      <c r="P55" s="145">
        <v>1</v>
      </c>
      <c r="Q55" s="145">
        <v>1</v>
      </c>
      <c r="R55" s="114">
        <v>0</v>
      </c>
      <c r="AD55" s="3" t="s">
        <v>175</v>
      </c>
      <c r="AE55" s="3" t="s">
        <v>24</v>
      </c>
      <c r="AF55" s="3" t="s">
        <v>38</v>
      </c>
      <c r="AG55" s="3" t="s">
        <v>23</v>
      </c>
      <c r="AH55" s="3">
        <v>540</v>
      </c>
      <c r="AI55" s="3">
        <v>750</v>
      </c>
      <c r="AJ55" s="3">
        <v>0</v>
      </c>
      <c r="AK55" s="3">
        <v>640</v>
      </c>
      <c r="AL55" s="3">
        <v>0</v>
      </c>
      <c r="AM55" s="3">
        <v>640</v>
      </c>
      <c r="AN55" s="3">
        <v>0</v>
      </c>
      <c r="AO55" s="3">
        <v>640</v>
      </c>
      <c r="AP55" s="3">
        <v>0</v>
      </c>
      <c r="AQ55" s="3">
        <v>640</v>
      </c>
      <c r="AR55" s="3">
        <v>0</v>
      </c>
      <c r="AS55" s="3">
        <v>640</v>
      </c>
      <c r="AT55" s="3">
        <v>0</v>
      </c>
    </row>
    <row r="56" spans="1:46" ht="43.5" customHeight="1">
      <c r="A56" s="166" t="s">
        <v>112</v>
      </c>
      <c r="B56" s="168" t="s">
        <v>156</v>
      </c>
      <c r="C56" s="119" t="s">
        <v>24</v>
      </c>
      <c r="D56" s="170" t="s">
        <v>38</v>
      </c>
      <c r="E56" s="170" t="s">
        <v>81</v>
      </c>
      <c r="F56" s="124">
        <v>98</v>
      </c>
      <c r="G56" s="151">
        <v>132</v>
      </c>
      <c r="H56" s="151">
        <v>80</v>
      </c>
      <c r="I56" s="151">
        <v>132</v>
      </c>
      <c r="J56" s="151">
        <v>80</v>
      </c>
      <c r="K56" s="151">
        <v>132</v>
      </c>
      <c r="L56" s="151">
        <v>80</v>
      </c>
      <c r="M56" s="151">
        <v>132</v>
      </c>
      <c r="N56" s="151">
        <v>80</v>
      </c>
      <c r="O56" s="151">
        <v>132</v>
      </c>
      <c r="P56" s="151">
        <v>80</v>
      </c>
      <c r="Q56" s="151">
        <v>132</v>
      </c>
      <c r="R56" s="124">
        <v>0</v>
      </c>
      <c r="AE56" s="3" t="s">
        <v>60</v>
      </c>
      <c r="AH56" s="3">
        <v>4</v>
      </c>
      <c r="AI56" s="3">
        <v>4</v>
      </c>
      <c r="AJ56" s="3">
        <v>0</v>
      </c>
      <c r="AK56" s="3">
        <v>4</v>
      </c>
      <c r="AL56" s="3">
        <v>0</v>
      </c>
      <c r="AM56" s="3">
        <v>4</v>
      </c>
      <c r="AN56" s="3">
        <v>0</v>
      </c>
      <c r="AO56" s="3">
        <v>4</v>
      </c>
      <c r="AP56" s="3">
        <v>0</v>
      </c>
      <c r="AQ56" s="3">
        <v>4</v>
      </c>
      <c r="AR56" s="3">
        <v>0</v>
      </c>
      <c r="AS56" s="3">
        <v>4</v>
      </c>
      <c r="AT56" s="3">
        <v>0</v>
      </c>
    </row>
    <row r="57" spans="1:46" ht="57.75" customHeight="1">
      <c r="A57" s="177"/>
      <c r="B57" s="169"/>
      <c r="C57" s="119" t="s">
        <v>60</v>
      </c>
      <c r="D57" s="172"/>
      <c r="E57" s="172"/>
      <c r="F57" s="124">
        <v>1</v>
      </c>
      <c r="G57" s="151">
        <v>1</v>
      </c>
      <c r="H57" s="151">
        <v>1</v>
      </c>
      <c r="I57" s="151">
        <v>1</v>
      </c>
      <c r="J57" s="151">
        <v>1</v>
      </c>
      <c r="K57" s="151">
        <v>1</v>
      </c>
      <c r="L57" s="151">
        <v>1</v>
      </c>
      <c r="M57" s="151">
        <v>1</v>
      </c>
      <c r="N57" s="151">
        <v>1</v>
      </c>
      <c r="O57" s="151">
        <v>1</v>
      </c>
      <c r="P57" s="151">
        <v>1</v>
      </c>
      <c r="Q57" s="151">
        <v>1</v>
      </c>
      <c r="R57" s="124">
        <v>0</v>
      </c>
      <c r="AD57" s="3" t="s">
        <v>176</v>
      </c>
      <c r="AE57" s="3" t="s">
        <v>24</v>
      </c>
      <c r="AF57" s="3" t="s">
        <v>38</v>
      </c>
      <c r="AG57" s="3" t="s">
        <v>177</v>
      </c>
      <c r="AH57" s="3">
        <v>2864</v>
      </c>
      <c r="AI57" s="3">
        <v>3250</v>
      </c>
      <c r="AJ57" s="3">
        <v>0</v>
      </c>
      <c r="AK57" s="3">
        <v>3150</v>
      </c>
      <c r="AL57" s="3">
        <v>0</v>
      </c>
      <c r="AM57" s="3">
        <v>3050</v>
      </c>
      <c r="AN57" s="3">
        <v>0</v>
      </c>
      <c r="AO57" s="3">
        <v>3050</v>
      </c>
      <c r="AP57" s="3">
        <v>0</v>
      </c>
      <c r="AQ57" s="3">
        <v>3050</v>
      </c>
      <c r="AR57" s="3">
        <v>0</v>
      </c>
      <c r="AS57" s="3">
        <v>3050</v>
      </c>
      <c r="AT57" s="3">
        <v>0</v>
      </c>
    </row>
    <row r="58" spans="1:46" ht="57" customHeight="1">
      <c r="A58" s="211" t="s">
        <v>113</v>
      </c>
      <c r="B58" s="168" t="s">
        <v>157</v>
      </c>
      <c r="C58" s="119" t="s">
        <v>24</v>
      </c>
      <c r="D58" s="170" t="s">
        <v>38</v>
      </c>
      <c r="E58" s="170" t="s">
        <v>82</v>
      </c>
      <c r="F58" s="124">
        <v>200</v>
      </c>
      <c r="G58" s="151">
        <v>200</v>
      </c>
      <c r="H58" s="151">
        <v>200</v>
      </c>
      <c r="I58" s="151">
        <v>200</v>
      </c>
      <c r="J58" s="151">
        <v>200</v>
      </c>
      <c r="K58" s="151">
        <v>200</v>
      </c>
      <c r="L58" s="151">
        <v>200</v>
      </c>
      <c r="M58" s="151">
        <v>200</v>
      </c>
      <c r="N58" s="151">
        <v>200</v>
      </c>
      <c r="O58" s="151">
        <v>200</v>
      </c>
      <c r="P58" s="151">
        <v>200</v>
      </c>
      <c r="Q58" s="151">
        <v>200</v>
      </c>
      <c r="R58" s="124">
        <v>0</v>
      </c>
      <c r="AE58" s="3" t="s">
        <v>60</v>
      </c>
      <c r="AH58" s="3">
        <v>8</v>
      </c>
      <c r="AI58" s="3">
        <v>9</v>
      </c>
      <c r="AJ58" s="3">
        <v>0</v>
      </c>
      <c r="AK58" s="3">
        <v>9</v>
      </c>
      <c r="AL58" s="3">
        <v>0</v>
      </c>
      <c r="AM58" s="3">
        <v>8</v>
      </c>
      <c r="AN58" s="3">
        <v>0</v>
      </c>
      <c r="AO58" s="3">
        <v>8</v>
      </c>
      <c r="AP58" s="3">
        <v>0</v>
      </c>
      <c r="AQ58" s="3">
        <v>8</v>
      </c>
      <c r="AR58" s="3">
        <v>0</v>
      </c>
      <c r="AS58" s="3">
        <v>8</v>
      </c>
      <c r="AT58" s="3">
        <v>0</v>
      </c>
    </row>
    <row r="59" spans="1:18" ht="45.75" customHeight="1">
      <c r="A59" s="179"/>
      <c r="B59" s="169"/>
      <c r="C59" s="119" t="s">
        <v>60</v>
      </c>
      <c r="D59" s="172"/>
      <c r="E59" s="172"/>
      <c r="F59" s="124">
        <v>1</v>
      </c>
      <c r="G59" s="151">
        <v>1</v>
      </c>
      <c r="H59" s="151">
        <v>1</v>
      </c>
      <c r="I59" s="151">
        <v>1</v>
      </c>
      <c r="J59" s="151">
        <v>1</v>
      </c>
      <c r="K59" s="151">
        <v>1</v>
      </c>
      <c r="L59" s="151">
        <v>1</v>
      </c>
      <c r="M59" s="151">
        <v>1</v>
      </c>
      <c r="N59" s="151">
        <v>1</v>
      </c>
      <c r="O59" s="151">
        <v>1</v>
      </c>
      <c r="P59" s="151">
        <v>1</v>
      </c>
      <c r="Q59" s="151">
        <v>1</v>
      </c>
      <c r="R59" s="124">
        <v>0</v>
      </c>
    </row>
    <row r="60" spans="1:18" ht="58.5" customHeight="1">
      <c r="A60" s="166" t="s">
        <v>114</v>
      </c>
      <c r="B60" s="168" t="s">
        <v>207</v>
      </c>
      <c r="C60" s="119" t="s">
        <v>24</v>
      </c>
      <c r="D60" s="170" t="s">
        <v>38</v>
      </c>
      <c r="E60" s="170" t="s">
        <v>84</v>
      </c>
      <c r="F60" s="124">
        <v>75</v>
      </c>
      <c r="G60" s="151">
        <v>75</v>
      </c>
      <c r="H60" s="151">
        <v>75</v>
      </c>
      <c r="I60" s="151">
        <v>75</v>
      </c>
      <c r="J60" s="151">
        <v>75</v>
      </c>
      <c r="K60" s="151">
        <v>75</v>
      </c>
      <c r="L60" s="151">
        <v>75</v>
      </c>
      <c r="M60" s="151">
        <v>75</v>
      </c>
      <c r="N60" s="151">
        <v>75</v>
      </c>
      <c r="O60" s="151">
        <v>75</v>
      </c>
      <c r="P60" s="151">
        <v>75</v>
      </c>
      <c r="Q60" s="151">
        <v>75</v>
      </c>
      <c r="R60" s="124">
        <v>0</v>
      </c>
    </row>
    <row r="61" spans="1:18" ht="33.75" customHeight="1">
      <c r="A61" s="177"/>
      <c r="B61" s="169"/>
      <c r="C61" s="119" t="s">
        <v>60</v>
      </c>
      <c r="D61" s="172"/>
      <c r="E61" s="171"/>
      <c r="F61" s="124">
        <v>1</v>
      </c>
      <c r="G61" s="151">
        <v>1</v>
      </c>
      <c r="H61" s="151">
        <v>1</v>
      </c>
      <c r="I61" s="151">
        <v>1</v>
      </c>
      <c r="J61" s="151">
        <v>1</v>
      </c>
      <c r="K61" s="151">
        <v>1</v>
      </c>
      <c r="L61" s="151">
        <v>1</v>
      </c>
      <c r="M61" s="151">
        <v>1</v>
      </c>
      <c r="N61" s="151">
        <v>1</v>
      </c>
      <c r="O61" s="151">
        <v>1</v>
      </c>
      <c r="P61" s="151">
        <v>1</v>
      </c>
      <c r="Q61" s="151">
        <v>1</v>
      </c>
      <c r="R61" s="124">
        <v>0</v>
      </c>
    </row>
    <row r="62" spans="1:18" ht="44.25" customHeight="1">
      <c r="A62" s="166" t="s">
        <v>115</v>
      </c>
      <c r="B62" s="168" t="s">
        <v>208</v>
      </c>
      <c r="C62" s="119" t="s">
        <v>24</v>
      </c>
      <c r="D62" s="170" t="s">
        <v>38</v>
      </c>
      <c r="E62" s="170" t="s">
        <v>81</v>
      </c>
      <c r="F62" s="124">
        <v>123</v>
      </c>
      <c r="G62" s="151">
        <v>160</v>
      </c>
      <c r="H62" s="151">
        <v>100</v>
      </c>
      <c r="I62" s="151">
        <v>160</v>
      </c>
      <c r="J62" s="151">
        <v>100</v>
      </c>
      <c r="K62" s="151">
        <v>100</v>
      </c>
      <c r="L62" s="151">
        <v>100</v>
      </c>
      <c r="M62" s="151">
        <v>100</v>
      </c>
      <c r="N62" s="151">
        <v>100</v>
      </c>
      <c r="O62" s="151">
        <v>100</v>
      </c>
      <c r="P62" s="151">
        <v>100</v>
      </c>
      <c r="Q62" s="151">
        <v>100</v>
      </c>
      <c r="R62" s="124">
        <v>0</v>
      </c>
    </row>
    <row r="63" spans="1:18" ht="44.25" customHeight="1">
      <c r="A63" s="167"/>
      <c r="B63" s="169"/>
      <c r="C63" s="119" t="s">
        <v>60</v>
      </c>
      <c r="D63" s="172"/>
      <c r="E63" s="171"/>
      <c r="F63" s="124">
        <v>1</v>
      </c>
      <c r="G63" s="151">
        <v>1</v>
      </c>
      <c r="H63" s="151">
        <v>1</v>
      </c>
      <c r="I63" s="151">
        <v>1</v>
      </c>
      <c r="J63" s="151">
        <v>1</v>
      </c>
      <c r="K63" s="151">
        <v>1</v>
      </c>
      <c r="L63" s="151">
        <v>1</v>
      </c>
      <c r="M63" s="151">
        <v>1</v>
      </c>
      <c r="N63" s="151">
        <v>1</v>
      </c>
      <c r="O63" s="151">
        <v>1</v>
      </c>
      <c r="P63" s="151">
        <v>1</v>
      </c>
      <c r="Q63" s="151">
        <v>1</v>
      </c>
      <c r="R63" s="124">
        <v>0</v>
      </c>
    </row>
    <row r="64" spans="1:18" ht="57.75" customHeight="1">
      <c r="A64" s="166" t="s">
        <v>116</v>
      </c>
      <c r="B64" s="168" t="s">
        <v>209</v>
      </c>
      <c r="C64" s="119" t="s">
        <v>24</v>
      </c>
      <c r="D64" s="170" t="s">
        <v>38</v>
      </c>
      <c r="E64" s="170" t="s">
        <v>82</v>
      </c>
      <c r="F64" s="124">
        <v>200</v>
      </c>
      <c r="G64" s="151">
        <v>200</v>
      </c>
      <c r="H64" s="151">
        <v>200</v>
      </c>
      <c r="I64" s="151">
        <v>200</v>
      </c>
      <c r="J64" s="151">
        <v>200</v>
      </c>
      <c r="K64" s="151">
        <v>200</v>
      </c>
      <c r="L64" s="151">
        <v>200</v>
      </c>
      <c r="M64" s="151">
        <v>200</v>
      </c>
      <c r="N64" s="151">
        <v>200</v>
      </c>
      <c r="O64" s="151">
        <v>200</v>
      </c>
      <c r="P64" s="151">
        <v>200</v>
      </c>
      <c r="Q64" s="151">
        <v>200</v>
      </c>
      <c r="R64" s="124">
        <v>0</v>
      </c>
    </row>
    <row r="65" spans="1:18" ht="33" customHeight="1">
      <c r="A65" s="167"/>
      <c r="B65" s="169"/>
      <c r="C65" s="119" t="s">
        <v>60</v>
      </c>
      <c r="D65" s="172"/>
      <c r="E65" s="171"/>
      <c r="F65" s="124">
        <v>1</v>
      </c>
      <c r="G65" s="151">
        <v>1</v>
      </c>
      <c r="H65" s="151">
        <v>1</v>
      </c>
      <c r="I65" s="151">
        <v>1</v>
      </c>
      <c r="J65" s="151">
        <v>1</v>
      </c>
      <c r="K65" s="151">
        <v>1</v>
      </c>
      <c r="L65" s="151">
        <v>1</v>
      </c>
      <c r="M65" s="151">
        <v>1</v>
      </c>
      <c r="N65" s="151">
        <v>1</v>
      </c>
      <c r="O65" s="151">
        <v>1</v>
      </c>
      <c r="P65" s="151">
        <v>1</v>
      </c>
      <c r="Q65" s="151">
        <v>1</v>
      </c>
      <c r="R65" s="124">
        <v>0</v>
      </c>
    </row>
    <row r="66" spans="1:18" ht="48.75" customHeight="1">
      <c r="A66" s="166" t="s">
        <v>117</v>
      </c>
      <c r="B66" s="168" t="s">
        <v>210</v>
      </c>
      <c r="C66" s="119" t="s">
        <v>24</v>
      </c>
      <c r="D66" s="170" t="s">
        <v>38</v>
      </c>
      <c r="E66" s="170" t="s">
        <v>84</v>
      </c>
      <c r="F66" s="124">
        <v>75</v>
      </c>
      <c r="G66" s="151">
        <v>75</v>
      </c>
      <c r="H66" s="151">
        <v>75</v>
      </c>
      <c r="I66" s="151">
        <v>75</v>
      </c>
      <c r="J66" s="151">
        <v>75</v>
      </c>
      <c r="K66" s="151">
        <v>75</v>
      </c>
      <c r="L66" s="151">
        <v>75</v>
      </c>
      <c r="M66" s="151">
        <v>75</v>
      </c>
      <c r="N66" s="151">
        <v>75</v>
      </c>
      <c r="O66" s="151">
        <v>75</v>
      </c>
      <c r="P66" s="151">
        <v>75</v>
      </c>
      <c r="Q66" s="151">
        <v>75</v>
      </c>
      <c r="R66" s="124">
        <v>0</v>
      </c>
    </row>
    <row r="67" spans="1:18" ht="42" customHeight="1">
      <c r="A67" s="167"/>
      <c r="B67" s="169"/>
      <c r="C67" s="119" t="s">
        <v>60</v>
      </c>
      <c r="D67" s="172"/>
      <c r="E67" s="171"/>
      <c r="F67" s="124">
        <v>1</v>
      </c>
      <c r="G67" s="151">
        <v>1</v>
      </c>
      <c r="H67" s="151">
        <v>1</v>
      </c>
      <c r="I67" s="151">
        <v>1</v>
      </c>
      <c r="J67" s="151">
        <v>1</v>
      </c>
      <c r="K67" s="151">
        <v>1</v>
      </c>
      <c r="L67" s="151">
        <v>1</v>
      </c>
      <c r="M67" s="151">
        <v>1</v>
      </c>
      <c r="N67" s="151">
        <v>1</v>
      </c>
      <c r="O67" s="151">
        <v>1</v>
      </c>
      <c r="P67" s="151">
        <v>1</v>
      </c>
      <c r="Q67" s="151">
        <v>1</v>
      </c>
      <c r="R67" s="124">
        <v>0</v>
      </c>
    </row>
    <row r="68" spans="1:18" ht="36" customHeight="1">
      <c r="A68" s="166" t="s">
        <v>118</v>
      </c>
      <c r="B68" s="168" t="s">
        <v>211</v>
      </c>
      <c r="C68" s="119" t="s">
        <v>24</v>
      </c>
      <c r="D68" s="170" t="s">
        <v>38</v>
      </c>
      <c r="E68" s="170" t="s">
        <v>81</v>
      </c>
      <c r="F68" s="124">
        <v>1000</v>
      </c>
      <c r="G68" s="151">
        <v>1260</v>
      </c>
      <c r="H68" s="151">
        <v>1260</v>
      </c>
      <c r="I68" s="151">
        <v>1260</v>
      </c>
      <c r="J68" s="151">
        <v>1260</v>
      </c>
      <c r="K68" s="151">
        <v>1260</v>
      </c>
      <c r="L68" s="151">
        <v>1260</v>
      </c>
      <c r="M68" s="151">
        <v>1260</v>
      </c>
      <c r="N68" s="151">
        <v>1260</v>
      </c>
      <c r="O68" s="151">
        <v>1260</v>
      </c>
      <c r="P68" s="151">
        <v>1260</v>
      </c>
      <c r="Q68" s="151">
        <v>1260</v>
      </c>
      <c r="R68" s="124">
        <v>0</v>
      </c>
    </row>
    <row r="69" spans="1:18" ht="44.25" customHeight="1">
      <c r="A69" s="167"/>
      <c r="B69" s="169"/>
      <c r="C69" s="119" t="s">
        <v>60</v>
      </c>
      <c r="D69" s="172"/>
      <c r="E69" s="171"/>
      <c r="F69" s="124">
        <v>3</v>
      </c>
      <c r="G69" s="151">
        <v>4</v>
      </c>
      <c r="H69" s="151">
        <v>3</v>
      </c>
      <c r="I69" s="151">
        <v>4</v>
      </c>
      <c r="J69" s="151">
        <v>3</v>
      </c>
      <c r="K69" s="151">
        <v>4</v>
      </c>
      <c r="L69" s="151">
        <v>3</v>
      </c>
      <c r="M69" s="151">
        <v>4</v>
      </c>
      <c r="N69" s="151">
        <v>3</v>
      </c>
      <c r="O69" s="151">
        <v>4</v>
      </c>
      <c r="P69" s="151">
        <v>3</v>
      </c>
      <c r="Q69" s="151">
        <v>4</v>
      </c>
      <c r="R69" s="124">
        <v>0</v>
      </c>
    </row>
    <row r="70" spans="1:18" ht="56.25" customHeight="1">
      <c r="A70" s="166" t="s">
        <v>119</v>
      </c>
      <c r="B70" s="168" t="s">
        <v>212</v>
      </c>
      <c r="C70" s="119" t="s">
        <v>24</v>
      </c>
      <c r="D70" s="170" t="s">
        <v>38</v>
      </c>
      <c r="E70" s="170" t="s">
        <v>82</v>
      </c>
      <c r="F70" s="124">
        <v>550</v>
      </c>
      <c r="G70" s="151">
        <v>550</v>
      </c>
      <c r="H70" s="151">
        <v>550</v>
      </c>
      <c r="I70" s="151">
        <v>550</v>
      </c>
      <c r="J70" s="151">
        <v>550</v>
      </c>
      <c r="K70" s="151">
        <v>550</v>
      </c>
      <c r="L70" s="151">
        <v>550</v>
      </c>
      <c r="M70" s="151">
        <v>550</v>
      </c>
      <c r="N70" s="151">
        <v>550</v>
      </c>
      <c r="O70" s="151">
        <v>550</v>
      </c>
      <c r="P70" s="151">
        <v>550</v>
      </c>
      <c r="Q70" s="151">
        <v>550</v>
      </c>
      <c r="R70" s="124">
        <v>0</v>
      </c>
    </row>
    <row r="71" spans="1:18" ht="43.5" customHeight="1">
      <c r="A71" s="167"/>
      <c r="B71" s="169"/>
      <c r="C71" s="119" t="s">
        <v>60</v>
      </c>
      <c r="D71" s="172"/>
      <c r="E71" s="171"/>
      <c r="F71" s="124">
        <v>2</v>
      </c>
      <c r="G71" s="151">
        <v>2</v>
      </c>
      <c r="H71" s="151">
        <v>2</v>
      </c>
      <c r="I71" s="151">
        <v>2</v>
      </c>
      <c r="J71" s="151">
        <v>2</v>
      </c>
      <c r="K71" s="151">
        <v>2</v>
      </c>
      <c r="L71" s="151">
        <v>2</v>
      </c>
      <c r="M71" s="151">
        <v>2</v>
      </c>
      <c r="N71" s="151">
        <v>2</v>
      </c>
      <c r="O71" s="151">
        <v>2</v>
      </c>
      <c r="P71" s="151">
        <v>2</v>
      </c>
      <c r="Q71" s="151">
        <v>2</v>
      </c>
      <c r="R71" s="124">
        <v>0</v>
      </c>
    </row>
    <row r="72" spans="1:18" ht="62.25" customHeight="1">
      <c r="A72" s="166" t="s">
        <v>120</v>
      </c>
      <c r="B72" s="168" t="s">
        <v>213</v>
      </c>
      <c r="C72" s="119" t="s">
        <v>24</v>
      </c>
      <c r="D72" s="170" t="s">
        <v>38</v>
      </c>
      <c r="E72" s="170" t="s">
        <v>85</v>
      </c>
      <c r="F72" s="124">
        <v>333</v>
      </c>
      <c r="G72" s="151">
        <v>600</v>
      </c>
      <c r="H72" s="151">
        <v>320</v>
      </c>
      <c r="I72" s="151">
        <v>600</v>
      </c>
      <c r="J72" s="151">
        <v>320</v>
      </c>
      <c r="K72" s="151">
        <v>600</v>
      </c>
      <c r="L72" s="151">
        <v>320</v>
      </c>
      <c r="M72" s="151">
        <v>600</v>
      </c>
      <c r="N72" s="151">
        <v>320</v>
      </c>
      <c r="O72" s="151">
        <v>600</v>
      </c>
      <c r="P72" s="151">
        <v>320</v>
      </c>
      <c r="Q72" s="151">
        <v>600</v>
      </c>
      <c r="R72" s="124">
        <v>0</v>
      </c>
    </row>
    <row r="73" spans="1:18" ht="36.75" customHeight="1">
      <c r="A73" s="167"/>
      <c r="B73" s="169"/>
      <c r="C73" s="119" t="s">
        <v>60</v>
      </c>
      <c r="D73" s="172"/>
      <c r="E73" s="171"/>
      <c r="F73" s="124">
        <v>1</v>
      </c>
      <c r="G73" s="151">
        <v>1</v>
      </c>
      <c r="H73" s="151">
        <v>1</v>
      </c>
      <c r="I73" s="151">
        <v>1</v>
      </c>
      <c r="J73" s="151">
        <v>1</v>
      </c>
      <c r="K73" s="151">
        <v>1</v>
      </c>
      <c r="L73" s="151">
        <v>1</v>
      </c>
      <c r="M73" s="151">
        <v>1</v>
      </c>
      <c r="N73" s="151">
        <v>1</v>
      </c>
      <c r="O73" s="151">
        <v>1</v>
      </c>
      <c r="P73" s="151">
        <v>1</v>
      </c>
      <c r="Q73" s="151">
        <v>1</v>
      </c>
      <c r="R73" s="124">
        <v>0</v>
      </c>
    </row>
    <row r="74" spans="1:18" ht="54.75" customHeight="1">
      <c r="A74" s="166" t="s">
        <v>121</v>
      </c>
      <c r="B74" s="168" t="s">
        <v>214</v>
      </c>
      <c r="C74" s="119" t="s">
        <v>24</v>
      </c>
      <c r="D74" s="170" t="s">
        <v>38</v>
      </c>
      <c r="E74" s="170" t="s">
        <v>84</v>
      </c>
      <c r="F74" s="124">
        <v>800</v>
      </c>
      <c r="G74" s="151">
        <v>800</v>
      </c>
      <c r="H74" s="151">
        <v>800</v>
      </c>
      <c r="I74" s="151">
        <v>800</v>
      </c>
      <c r="J74" s="151">
        <v>800</v>
      </c>
      <c r="K74" s="151">
        <v>800</v>
      </c>
      <c r="L74" s="151">
        <v>800</v>
      </c>
      <c r="M74" s="151">
        <v>800</v>
      </c>
      <c r="N74" s="151">
        <v>800</v>
      </c>
      <c r="O74" s="151">
        <v>800</v>
      </c>
      <c r="P74" s="151">
        <v>800</v>
      </c>
      <c r="Q74" s="151">
        <v>800</v>
      </c>
      <c r="R74" s="124">
        <v>0</v>
      </c>
    </row>
    <row r="75" spans="1:18" ht="37.5" customHeight="1">
      <c r="A75" s="167"/>
      <c r="B75" s="169"/>
      <c r="C75" s="119" t="s">
        <v>60</v>
      </c>
      <c r="D75" s="172"/>
      <c r="E75" s="171"/>
      <c r="F75" s="124">
        <v>1</v>
      </c>
      <c r="G75" s="151">
        <v>1</v>
      </c>
      <c r="H75" s="151">
        <v>1</v>
      </c>
      <c r="I75" s="151">
        <v>1</v>
      </c>
      <c r="J75" s="151">
        <v>1</v>
      </c>
      <c r="K75" s="151">
        <v>1</v>
      </c>
      <c r="L75" s="151">
        <v>1</v>
      </c>
      <c r="M75" s="151">
        <v>1</v>
      </c>
      <c r="N75" s="151">
        <v>1</v>
      </c>
      <c r="O75" s="151">
        <v>1</v>
      </c>
      <c r="P75" s="151">
        <v>1</v>
      </c>
      <c r="Q75" s="151">
        <v>1</v>
      </c>
      <c r="R75" s="124">
        <v>0</v>
      </c>
    </row>
    <row r="76" spans="1:18" ht="59.25" customHeight="1">
      <c r="A76" s="166" t="s">
        <v>122</v>
      </c>
      <c r="B76" s="168" t="s">
        <v>215</v>
      </c>
      <c r="C76" s="119" t="s">
        <v>24</v>
      </c>
      <c r="D76" s="170" t="s">
        <v>38</v>
      </c>
      <c r="E76" s="170" t="s">
        <v>2</v>
      </c>
      <c r="F76" s="124">
        <v>10771</v>
      </c>
      <c r="G76" s="151">
        <v>10969</v>
      </c>
      <c r="H76" s="151">
        <v>10771</v>
      </c>
      <c r="I76" s="151">
        <v>10969</v>
      </c>
      <c r="J76" s="151">
        <v>10771</v>
      </c>
      <c r="K76" s="151">
        <v>10969</v>
      </c>
      <c r="L76" s="151">
        <v>10771</v>
      </c>
      <c r="M76" s="151">
        <v>10969</v>
      </c>
      <c r="N76" s="151">
        <v>10771</v>
      </c>
      <c r="O76" s="151">
        <v>10969</v>
      </c>
      <c r="P76" s="151">
        <v>10771</v>
      </c>
      <c r="Q76" s="151">
        <v>10969</v>
      </c>
      <c r="R76" s="124">
        <v>0</v>
      </c>
    </row>
    <row r="77" spans="1:18" ht="42" customHeight="1">
      <c r="A77" s="167"/>
      <c r="B77" s="169"/>
      <c r="C77" s="119" t="s">
        <v>60</v>
      </c>
      <c r="D77" s="172"/>
      <c r="E77" s="171"/>
      <c r="F77" s="124">
        <v>1</v>
      </c>
      <c r="G77" s="151">
        <v>1</v>
      </c>
      <c r="H77" s="151">
        <v>1</v>
      </c>
      <c r="I77" s="151">
        <v>1</v>
      </c>
      <c r="J77" s="151">
        <v>1</v>
      </c>
      <c r="K77" s="151">
        <v>1</v>
      </c>
      <c r="L77" s="151">
        <v>1</v>
      </c>
      <c r="M77" s="151">
        <v>1</v>
      </c>
      <c r="N77" s="151">
        <v>0</v>
      </c>
      <c r="O77" s="151">
        <v>1</v>
      </c>
      <c r="P77" s="151">
        <v>0</v>
      </c>
      <c r="Q77" s="151">
        <v>1</v>
      </c>
      <c r="R77" s="124">
        <v>0</v>
      </c>
    </row>
    <row r="78" spans="1:18" ht="53.25" customHeight="1">
      <c r="A78" s="166" t="s">
        <v>123</v>
      </c>
      <c r="B78" s="168" t="s">
        <v>216</v>
      </c>
      <c r="C78" s="119" t="s">
        <v>24</v>
      </c>
      <c r="D78" s="170" t="s">
        <v>38</v>
      </c>
      <c r="E78" s="170" t="s">
        <v>81</v>
      </c>
      <c r="F78" s="124">
        <v>200</v>
      </c>
      <c r="G78" s="151">
        <v>200</v>
      </c>
      <c r="H78" s="151">
        <v>200</v>
      </c>
      <c r="I78" s="151">
        <v>200</v>
      </c>
      <c r="J78" s="151">
        <v>200</v>
      </c>
      <c r="K78" s="151">
        <v>200</v>
      </c>
      <c r="L78" s="151">
        <v>200</v>
      </c>
      <c r="M78" s="151">
        <v>200</v>
      </c>
      <c r="N78" s="151">
        <v>200</v>
      </c>
      <c r="O78" s="151">
        <v>200</v>
      </c>
      <c r="P78" s="151">
        <v>200</v>
      </c>
      <c r="Q78" s="151">
        <v>200</v>
      </c>
      <c r="R78" s="124">
        <v>0</v>
      </c>
    </row>
    <row r="79" spans="1:18" ht="39.75" customHeight="1">
      <c r="A79" s="167"/>
      <c r="B79" s="169"/>
      <c r="C79" s="119" t="s">
        <v>60</v>
      </c>
      <c r="D79" s="172"/>
      <c r="E79" s="171"/>
      <c r="F79" s="124">
        <v>1</v>
      </c>
      <c r="G79" s="151">
        <v>1</v>
      </c>
      <c r="H79" s="151">
        <v>1</v>
      </c>
      <c r="I79" s="151">
        <v>1</v>
      </c>
      <c r="J79" s="151">
        <v>1</v>
      </c>
      <c r="K79" s="151">
        <v>1</v>
      </c>
      <c r="L79" s="151">
        <v>1</v>
      </c>
      <c r="M79" s="151">
        <v>1</v>
      </c>
      <c r="N79" s="151">
        <v>1</v>
      </c>
      <c r="O79" s="151">
        <v>1</v>
      </c>
      <c r="P79" s="151">
        <v>1</v>
      </c>
      <c r="Q79" s="151">
        <v>1</v>
      </c>
      <c r="R79" s="124">
        <v>0</v>
      </c>
    </row>
    <row r="80" spans="1:18" ht="42" customHeight="1">
      <c r="A80" s="166" t="s">
        <v>124</v>
      </c>
      <c r="B80" s="168" t="s">
        <v>217</v>
      </c>
      <c r="C80" s="119" t="s">
        <v>24</v>
      </c>
      <c r="D80" s="170" t="s">
        <v>38</v>
      </c>
      <c r="E80" s="170" t="s">
        <v>82</v>
      </c>
      <c r="F80" s="124">
        <v>200</v>
      </c>
      <c r="G80" s="151">
        <v>200</v>
      </c>
      <c r="H80" s="151">
        <v>200</v>
      </c>
      <c r="I80" s="151">
        <v>200</v>
      </c>
      <c r="J80" s="151">
        <v>200</v>
      </c>
      <c r="K80" s="151">
        <v>200</v>
      </c>
      <c r="L80" s="151">
        <v>200</v>
      </c>
      <c r="M80" s="151">
        <v>200</v>
      </c>
      <c r="N80" s="151">
        <v>200</v>
      </c>
      <c r="O80" s="151">
        <v>200</v>
      </c>
      <c r="P80" s="151">
        <v>200</v>
      </c>
      <c r="Q80" s="151">
        <v>200</v>
      </c>
      <c r="R80" s="124">
        <v>0</v>
      </c>
    </row>
    <row r="81" spans="1:18" ht="50.25" customHeight="1">
      <c r="A81" s="167"/>
      <c r="B81" s="169"/>
      <c r="C81" s="119" t="s">
        <v>60</v>
      </c>
      <c r="D81" s="172"/>
      <c r="E81" s="171"/>
      <c r="F81" s="124">
        <v>1</v>
      </c>
      <c r="G81" s="151">
        <v>1</v>
      </c>
      <c r="H81" s="151">
        <v>1</v>
      </c>
      <c r="I81" s="151">
        <v>1</v>
      </c>
      <c r="J81" s="151">
        <v>1</v>
      </c>
      <c r="K81" s="151">
        <v>1</v>
      </c>
      <c r="L81" s="151">
        <v>1</v>
      </c>
      <c r="M81" s="151">
        <v>1</v>
      </c>
      <c r="N81" s="151">
        <v>1</v>
      </c>
      <c r="O81" s="151">
        <v>1</v>
      </c>
      <c r="P81" s="151">
        <v>1</v>
      </c>
      <c r="Q81" s="151">
        <v>1</v>
      </c>
      <c r="R81" s="124">
        <v>0</v>
      </c>
    </row>
    <row r="82" spans="1:18" ht="42.75" customHeight="1">
      <c r="A82" s="166" t="s">
        <v>125</v>
      </c>
      <c r="B82" s="168" t="s">
        <v>218</v>
      </c>
      <c r="C82" s="119" t="s">
        <v>24</v>
      </c>
      <c r="D82" s="170" t="s">
        <v>38</v>
      </c>
      <c r="E82" s="170" t="s">
        <v>85</v>
      </c>
      <c r="F82" s="124">
        <v>50</v>
      </c>
      <c r="G82" s="151">
        <v>100</v>
      </c>
      <c r="H82" s="151">
        <v>50</v>
      </c>
      <c r="I82" s="151">
        <v>100</v>
      </c>
      <c r="J82" s="151">
        <v>50</v>
      </c>
      <c r="K82" s="151">
        <v>150</v>
      </c>
      <c r="L82" s="151">
        <v>50</v>
      </c>
      <c r="M82" s="151">
        <v>150</v>
      </c>
      <c r="N82" s="151">
        <v>50</v>
      </c>
      <c r="O82" s="151">
        <v>150</v>
      </c>
      <c r="P82" s="151">
        <v>50</v>
      </c>
      <c r="Q82" s="151">
        <v>150</v>
      </c>
      <c r="R82" s="124">
        <v>0</v>
      </c>
    </row>
    <row r="83" spans="1:18" ht="43.5" customHeight="1">
      <c r="A83" s="167"/>
      <c r="B83" s="169"/>
      <c r="C83" s="119" t="s">
        <v>60</v>
      </c>
      <c r="D83" s="172"/>
      <c r="E83" s="171"/>
      <c r="F83" s="124">
        <v>1</v>
      </c>
      <c r="G83" s="151">
        <v>1</v>
      </c>
      <c r="H83" s="151">
        <v>1</v>
      </c>
      <c r="I83" s="151">
        <v>1</v>
      </c>
      <c r="J83" s="151">
        <v>1</v>
      </c>
      <c r="K83" s="151">
        <v>1</v>
      </c>
      <c r="L83" s="151">
        <v>1</v>
      </c>
      <c r="M83" s="151">
        <v>1</v>
      </c>
      <c r="N83" s="151">
        <v>1</v>
      </c>
      <c r="O83" s="151">
        <v>1</v>
      </c>
      <c r="P83" s="151">
        <v>1</v>
      </c>
      <c r="Q83" s="151">
        <v>1</v>
      </c>
      <c r="R83" s="124">
        <v>0</v>
      </c>
    </row>
    <row r="84" spans="1:18" ht="39" customHeight="1">
      <c r="A84" s="166" t="s">
        <v>126</v>
      </c>
      <c r="B84" s="168" t="s">
        <v>219</v>
      </c>
      <c r="C84" s="119" t="s">
        <v>24</v>
      </c>
      <c r="D84" s="170" t="s">
        <v>38</v>
      </c>
      <c r="E84" s="170" t="s">
        <v>84</v>
      </c>
      <c r="F84" s="124">
        <v>90</v>
      </c>
      <c r="G84" s="151">
        <v>90</v>
      </c>
      <c r="H84" s="151">
        <v>90</v>
      </c>
      <c r="I84" s="151">
        <v>90</v>
      </c>
      <c r="J84" s="151">
        <v>90</v>
      </c>
      <c r="K84" s="151">
        <v>90</v>
      </c>
      <c r="L84" s="151">
        <v>90</v>
      </c>
      <c r="M84" s="151">
        <v>90</v>
      </c>
      <c r="N84" s="151">
        <v>90</v>
      </c>
      <c r="O84" s="151">
        <v>90</v>
      </c>
      <c r="P84" s="151">
        <v>90</v>
      </c>
      <c r="Q84" s="151">
        <v>90</v>
      </c>
      <c r="R84" s="124">
        <v>0</v>
      </c>
    </row>
    <row r="85" spans="1:18" ht="49.5" customHeight="1">
      <c r="A85" s="167"/>
      <c r="B85" s="169"/>
      <c r="C85" s="119" t="s">
        <v>60</v>
      </c>
      <c r="D85" s="172"/>
      <c r="E85" s="171"/>
      <c r="F85" s="124">
        <v>1</v>
      </c>
      <c r="G85" s="151">
        <v>1</v>
      </c>
      <c r="H85" s="151">
        <v>1</v>
      </c>
      <c r="I85" s="151">
        <v>1</v>
      </c>
      <c r="J85" s="151">
        <v>1</v>
      </c>
      <c r="K85" s="151">
        <v>1</v>
      </c>
      <c r="L85" s="151">
        <v>1</v>
      </c>
      <c r="M85" s="151">
        <v>1</v>
      </c>
      <c r="N85" s="151">
        <v>1</v>
      </c>
      <c r="O85" s="151">
        <v>1</v>
      </c>
      <c r="P85" s="151">
        <v>1</v>
      </c>
      <c r="Q85" s="151">
        <v>1</v>
      </c>
      <c r="R85" s="124">
        <v>0</v>
      </c>
    </row>
    <row r="86" spans="1:18" ht="42.75" customHeight="1">
      <c r="A86" s="166" t="s">
        <v>127</v>
      </c>
      <c r="B86" s="168" t="s">
        <v>220</v>
      </c>
      <c r="C86" s="119" t="s">
        <v>24</v>
      </c>
      <c r="D86" s="170" t="s">
        <v>38</v>
      </c>
      <c r="E86" s="170" t="s">
        <v>81</v>
      </c>
      <c r="F86" s="120">
        <v>308</v>
      </c>
      <c r="G86" s="148">
        <v>400</v>
      </c>
      <c r="H86" s="148">
        <v>250</v>
      </c>
      <c r="I86" s="148">
        <v>400</v>
      </c>
      <c r="J86" s="148">
        <v>250</v>
      </c>
      <c r="K86" s="148">
        <v>400</v>
      </c>
      <c r="L86" s="148">
        <v>250</v>
      </c>
      <c r="M86" s="148">
        <v>400</v>
      </c>
      <c r="N86" s="148">
        <v>250</v>
      </c>
      <c r="O86" s="148">
        <v>400</v>
      </c>
      <c r="P86" s="148">
        <v>250</v>
      </c>
      <c r="Q86" s="148">
        <v>400</v>
      </c>
      <c r="R86" s="120">
        <v>0</v>
      </c>
    </row>
    <row r="87" spans="1:18" ht="42.75" customHeight="1">
      <c r="A87" s="167"/>
      <c r="B87" s="169"/>
      <c r="C87" s="119" t="s">
        <v>60</v>
      </c>
      <c r="D87" s="172"/>
      <c r="E87" s="171"/>
      <c r="F87" s="120">
        <v>1</v>
      </c>
      <c r="G87" s="148">
        <v>2</v>
      </c>
      <c r="H87" s="148">
        <v>1</v>
      </c>
      <c r="I87" s="148">
        <v>2</v>
      </c>
      <c r="J87" s="148">
        <v>1</v>
      </c>
      <c r="K87" s="148">
        <v>2</v>
      </c>
      <c r="L87" s="148">
        <v>1</v>
      </c>
      <c r="M87" s="148">
        <v>2</v>
      </c>
      <c r="N87" s="148">
        <v>1</v>
      </c>
      <c r="O87" s="148">
        <v>2</v>
      </c>
      <c r="P87" s="148">
        <v>1</v>
      </c>
      <c r="Q87" s="148">
        <v>2</v>
      </c>
      <c r="R87" s="120">
        <v>0</v>
      </c>
    </row>
    <row r="88" spans="1:18" ht="51.75" customHeight="1">
      <c r="A88" s="166" t="s">
        <v>128</v>
      </c>
      <c r="B88" s="168" t="s">
        <v>221</v>
      </c>
      <c r="C88" s="119" t="s">
        <v>24</v>
      </c>
      <c r="D88" s="170" t="s">
        <v>38</v>
      </c>
      <c r="E88" s="170" t="s">
        <v>82</v>
      </c>
      <c r="F88" s="120">
        <v>701</v>
      </c>
      <c r="G88" s="148">
        <v>550</v>
      </c>
      <c r="H88" s="148">
        <v>550</v>
      </c>
      <c r="I88" s="148">
        <v>550</v>
      </c>
      <c r="J88" s="148">
        <v>550</v>
      </c>
      <c r="K88" s="148">
        <v>550</v>
      </c>
      <c r="L88" s="148">
        <v>550</v>
      </c>
      <c r="M88" s="148">
        <v>550</v>
      </c>
      <c r="N88" s="148">
        <v>550</v>
      </c>
      <c r="O88" s="148">
        <v>550</v>
      </c>
      <c r="P88" s="148">
        <v>550</v>
      </c>
      <c r="Q88" s="148">
        <v>550</v>
      </c>
      <c r="R88" s="120">
        <v>0</v>
      </c>
    </row>
    <row r="89" spans="1:18" ht="49.5" customHeight="1">
      <c r="A89" s="167"/>
      <c r="B89" s="169"/>
      <c r="C89" s="119" t="s">
        <v>60</v>
      </c>
      <c r="D89" s="172"/>
      <c r="E89" s="171"/>
      <c r="F89" s="120">
        <v>5</v>
      </c>
      <c r="G89" s="148">
        <v>4</v>
      </c>
      <c r="H89" s="148">
        <v>4</v>
      </c>
      <c r="I89" s="148">
        <v>4</v>
      </c>
      <c r="J89" s="148">
        <v>4</v>
      </c>
      <c r="K89" s="148">
        <v>4</v>
      </c>
      <c r="L89" s="148">
        <v>4</v>
      </c>
      <c r="M89" s="148">
        <v>4</v>
      </c>
      <c r="N89" s="148">
        <v>4</v>
      </c>
      <c r="O89" s="148">
        <v>4</v>
      </c>
      <c r="P89" s="148">
        <v>4</v>
      </c>
      <c r="Q89" s="148">
        <v>4</v>
      </c>
      <c r="R89" s="120">
        <v>0</v>
      </c>
    </row>
    <row r="90" spans="1:18" ht="51" customHeight="1">
      <c r="A90" s="166" t="s">
        <v>129</v>
      </c>
      <c r="B90" s="168" t="s">
        <v>222</v>
      </c>
      <c r="C90" s="119" t="s">
        <v>24</v>
      </c>
      <c r="D90" s="170" t="s">
        <v>38</v>
      </c>
      <c r="E90" s="170" t="s">
        <v>85</v>
      </c>
      <c r="F90" s="120">
        <v>600</v>
      </c>
      <c r="G90" s="148">
        <v>600</v>
      </c>
      <c r="H90" s="148">
        <v>600</v>
      </c>
      <c r="I90" s="148">
        <v>600</v>
      </c>
      <c r="J90" s="148">
        <v>600</v>
      </c>
      <c r="K90" s="148">
        <v>600</v>
      </c>
      <c r="L90" s="148">
        <v>600</v>
      </c>
      <c r="M90" s="148">
        <v>600</v>
      </c>
      <c r="N90" s="148">
        <v>600</v>
      </c>
      <c r="O90" s="148">
        <v>600</v>
      </c>
      <c r="P90" s="148">
        <v>600</v>
      </c>
      <c r="Q90" s="148">
        <v>600</v>
      </c>
      <c r="R90" s="120">
        <v>0</v>
      </c>
    </row>
    <row r="91" spans="1:18" ht="49.5" customHeight="1">
      <c r="A91" s="167"/>
      <c r="B91" s="169"/>
      <c r="C91" s="119" t="s">
        <v>60</v>
      </c>
      <c r="D91" s="172"/>
      <c r="E91" s="171"/>
      <c r="F91" s="120">
        <v>1</v>
      </c>
      <c r="G91" s="148">
        <v>1</v>
      </c>
      <c r="H91" s="148">
        <v>1</v>
      </c>
      <c r="I91" s="148">
        <v>1</v>
      </c>
      <c r="J91" s="148">
        <v>1</v>
      </c>
      <c r="K91" s="148">
        <v>1</v>
      </c>
      <c r="L91" s="148">
        <v>1</v>
      </c>
      <c r="M91" s="148">
        <v>1</v>
      </c>
      <c r="N91" s="148">
        <v>1</v>
      </c>
      <c r="O91" s="148">
        <v>1</v>
      </c>
      <c r="P91" s="148">
        <v>1</v>
      </c>
      <c r="Q91" s="148">
        <v>1</v>
      </c>
      <c r="R91" s="120">
        <v>0</v>
      </c>
    </row>
    <row r="92" spans="1:18" ht="57" customHeight="1">
      <c r="A92" s="166" t="s">
        <v>130</v>
      </c>
      <c r="B92" s="168" t="s">
        <v>223</v>
      </c>
      <c r="C92" s="119" t="s">
        <v>24</v>
      </c>
      <c r="D92" s="170" t="s">
        <v>38</v>
      </c>
      <c r="E92" s="170" t="s">
        <v>84</v>
      </c>
      <c r="F92" s="120">
        <v>800</v>
      </c>
      <c r="G92" s="148">
        <v>800</v>
      </c>
      <c r="H92" s="148">
        <v>800</v>
      </c>
      <c r="I92" s="148">
        <v>800</v>
      </c>
      <c r="J92" s="148">
        <v>800</v>
      </c>
      <c r="K92" s="148">
        <v>800</v>
      </c>
      <c r="L92" s="148">
        <v>800</v>
      </c>
      <c r="M92" s="148">
        <v>800</v>
      </c>
      <c r="N92" s="148">
        <v>800</v>
      </c>
      <c r="O92" s="148">
        <v>800</v>
      </c>
      <c r="P92" s="148">
        <v>800</v>
      </c>
      <c r="Q92" s="148">
        <v>800</v>
      </c>
      <c r="R92" s="120">
        <v>0</v>
      </c>
    </row>
    <row r="93" spans="1:18" ht="31.5" customHeight="1">
      <c r="A93" s="167"/>
      <c r="B93" s="169"/>
      <c r="C93" s="119" t="s">
        <v>60</v>
      </c>
      <c r="D93" s="172"/>
      <c r="E93" s="171"/>
      <c r="F93" s="120">
        <v>1</v>
      </c>
      <c r="G93" s="144">
        <v>1</v>
      </c>
      <c r="H93" s="144">
        <v>1</v>
      </c>
      <c r="I93" s="144">
        <v>1</v>
      </c>
      <c r="J93" s="144">
        <v>1</v>
      </c>
      <c r="K93" s="144">
        <v>1</v>
      </c>
      <c r="L93" s="144">
        <v>1</v>
      </c>
      <c r="M93" s="144">
        <v>1</v>
      </c>
      <c r="N93" s="144">
        <v>1</v>
      </c>
      <c r="O93" s="144">
        <v>1</v>
      </c>
      <c r="P93" s="144">
        <v>1</v>
      </c>
      <c r="Q93" s="144">
        <v>1</v>
      </c>
      <c r="R93" s="110">
        <v>0</v>
      </c>
    </row>
    <row r="94" spans="1:18" ht="50.25" customHeight="1">
      <c r="A94" s="166" t="s">
        <v>131</v>
      </c>
      <c r="B94" s="168" t="s">
        <v>224</v>
      </c>
      <c r="C94" s="119" t="s">
        <v>24</v>
      </c>
      <c r="D94" s="170" t="s">
        <v>38</v>
      </c>
      <c r="E94" s="170" t="s">
        <v>27</v>
      </c>
      <c r="F94" s="120">
        <v>614</v>
      </c>
      <c r="G94" s="144">
        <v>800</v>
      </c>
      <c r="H94" s="144">
        <v>614</v>
      </c>
      <c r="I94" s="144">
        <v>800</v>
      </c>
      <c r="J94" s="144">
        <v>614</v>
      </c>
      <c r="K94" s="144">
        <v>800</v>
      </c>
      <c r="L94" s="144">
        <v>614</v>
      </c>
      <c r="M94" s="144">
        <v>800</v>
      </c>
      <c r="N94" s="144">
        <v>614</v>
      </c>
      <c r="O94" s="144">
        <v>800</v>
      </c>
      <c r="P94" s="144">
        <v>614</v>
      </c>
      <c r="Q94" s="144">
        <v>800</v>
      </c>
      <c r="R94" s="110">
        <v>0</v>
      </c>
    </row>
    <row r="95" spans="1:18" ht="54" customHeight="1">
      <c r="A95" s="167"/>
      <c r="B95" s="169"/>
      <c r="C95" s="119" t="s">
        <v>60</v>
      </c>
      <c r="D95" s="172"/>
      <c r="E95" s="171"/>
      <c r="F95" s="120">
        <v>1</v>
      </c>
      <c r="G95" s="144">
        <v>1</v>
      </c>
      <c r="H95" s="144">
        <v>1</v>
      </c>
      <c r="I95" s="144">
        <v>1</v>
      </c>
      <c r="J95" s="144">
        <v>1</v>
      </c>
      <c r="K95" s="144">
        <v>1</v>
      </c>
      <c r="L95" s="144">
        <v>1</v>
      </c>
      <c r="M95" s="144">
        <v>1</v>
      </c>
      <c r="N95" s="144">
        <v>1</v>
      </c>
      <c r="O95" s="144">
        <v>1</v>
      </c>
      <c r="P95" s="144">
        <v>1</v>
      </c>
      <c r="Q95" s="144">
        <v>1</v>
      </c>
      <c r="R95" s="110">
        <v>0</v>
      </c>
    </row>
    <row r="96" spans="1:18" ht="30">
      <c r="A96" s="166" t="s">
        <v>132</v>
      </c>
      <c r="B96" s="180" t="s">
        <v>225</v>
      </c>
      <c r="C96" s="111" t="s">
        <v>24</v>
      </c>
      <c r="D96" s="170" t="s">
        <v>38</v>
      </c>
      <c r="E96" s="182" t="s">
        <v>25</v>
      </c>
      <c r="F96" s="114">
        <v>1440</v>
      </c>
      <c r="G96" s="141">
        <v>1300</v>
      </c>
      <c r="H96" s="141">
        <v>1300</v>
      </c>
      <c r="I96" s="141">
        <v>1300</v>
      </c>
      <c r="J96" s="141">
        <v>1300</v>
      </c>
      <c r="K96" s="141">
        <v>1300</v>
      </c>
      <c r="L96" s="141">
        <v>1300</v>
      </c>
      <c r="M96" s="141">
        <v>1300</v>
      </c>
      <c r="N96" s="141">
        <v>1300</v>
      </c>
      <c r="O96" s="141">
        <v>1300</v>
      </c>
      <c r="P96" s="141">
        <v>1300</v>
      </c>
      <c r="Q96" s="141">
        <v>1300</v>
      </c>
      <c r="R96" s="108">
        <v>0</v>
      </c>
    </row>
    <row r="97" spans="1:18" ht="48.75" customHeight="1">
      <c r="A97" s="167"/>
      <c r="B97" s="169"/>
      <c r="C97" s="111" t="s">
        <v>60</v>
      </c>
      <c r="D97" s="172"/>
      <c r="E97" s="182"/>
      <c r="F97" s="114">
        <v>1</v>
      </c>
      <c r="G97" s="141">
        <v>1</v>
      </c>
      <c r="H97" s="141">
        <v>1</v>
      </c>
      <c r="I97" s="141">
        <v>1</v>
      </c>
      <c r="J97" s="141">
        <v>1</v>
      </c>
      <c r="K97" s="141">
        <v>1</v>
      </c>
      <c r="L97" s="141">
        <v>1</v>
      </c>
      <c r="M97" s="141">
        <v>1</v>
      </c>
      <c r="N97" s="141">
        <v>1</v>
      </c>
      <c r="O97" s="141">
        <v>1</v>
      </c>
      <c r="P97" s="141">
        <v>1</v>
      </c>
      <c r="Q97" s="141">
        <v>1</v>
      </c>
      <c r="R97" s="108">
        <v>0</v>
      </c>
    </row>
    <row r="98" spans="1:18" ht="171" customHeight="1">
      <c r="A98" s="97" t="s">
        <v>133</v>
      </c>
      <c r="B98" s="94" t="s">
        <v>226</v>
      </c>
      <c r="C98" s="111" t="s">
        <v>26</v>
      </c>
      <c r="D98" s="114" t="s">
        <v>38</v>
      </c>
      <c r="E98" s="108" t="s">
        <v>25</v>
      </c>
      <c r="F98" s="108">
        <v>6</v>
      </c>
      <c r="G98" s="141">
        <v>9</v>
      </c>
      <c r="H98" s="141">
        <v>6</v>
      </c>
      <c r="I98" s="141">
        <v>8</v>
      </c>
      <c r="J98" s="141">
        <v>6</v>
      </c>
      <c r="K98" s="141">
        <v>8</v>
      </c>
      <c r="L98" s="141">
        <v>6</v>
      </c>
      <c r="M98" s="141">
        <v>8</v>
      </c>
      <c r="N98" s="141">
        <v>6</v>
      </c>
      <c r="O98" s="141">
        <v>8</v>
      </c>
      <c r="P98" s="141">
        <v>6</v>
      </c>
      <c r="Q98" s="141">
        <v>8</v>
      </c>
      <c r="R98" s="108">
        <v>0</v>
      </c>
    </row>
    <row r="99" spans="1:18" ht="74.25" customHeight="1">
      <c r="A99" s="166" t="s">
        <v>134</v>
      </c>
      <c r="B99" s="180" t="s">
        <v>227</v>
      </c>
      <c r="C99" s="111" t="s">
        <v>24</v>
      </c>
      <c r="D99" s="181" t="s">
        <v>38</v>
      </c>
      <c r="E99" s="182" t="s">
        <v>81</v>
      </c>
      <c r="F99" s="114">
        <v>491</v>
      </c>
      <c r="G99" s="141">
        <v>350</v>
      </c>
      <c r="H99" s="141">
        <v>300</v>
      </c>
      <c r="I99" s="141">
        <v>350</v>
      </c>
      <c r="J99" s="141">
        <v>300</v>
      </c>
      <c r="K99" s="141">
        <v>350</v>
      </c>
      <c r="L99" s="141">
        <v>300</v>
      </c>
      <c r="M99" s="141">
        <v>350</v>
      </c>
      <c r="N99" s="141">
        <v>300</v>
      </c>
      <c r="O99" s="141">
        <v>350</v>
      </c>
      <c r="P99" s="141">
        <v>300</v>
      </c>
      <c r="Q99" s="141">
        <v>350</v>
      </c>
      <c r="R99" s="108">
        <v>0</v>
      </c>
    </row>
    <row r="100" spans="1:18" ht="60" customHeight="1">
      <c r="A100" s="167"/>
      <c r="B100" s="169"/>
      <c r="C100" s="111" t="s">
        <v>60</v>
      </c>
      <c r="D100" s="172"/>
      <c r="E100" s="182"/>
      <c r="F100" s="114">
        <v>5</v>
      </c>
      <c r="G100" s="141">
        <v>5</v>
      </c>
      <c r="H100" s="141">
        <v>5</v>
      </c>
      <c r="I100" s="141">
        <v>5</v>
      </c>
      <c r="J100" s="141">
        <v>5</v>
      </c>
      <c r="K100" s="141">
        <v>5</v>
      </c>
      <c r="L100" s="141">
        <v>5</v>
      </c>
      <c r="M100" s="141">
        <v>5</v>
      </c>
      <c r="N100" s="141">
        <v>5</v>
      </c>
      <c r="O100" s="141">
        <v>5</v>
      </c>
      <c r="P100" s="141">
        <v>5</v>
      </c>
      <c r="Q100" s="141">
        <v>5</v>
      </c>
      <c r="R100" s="108">
        <v>0</v>
      </c>
    </row>
    <row r="101" spans="1:18" ht="39.75" customHeight="1">
      <c r="A101" s="166" t="s">
        <v>135</v>
      </c>
      <c r="B101" s="180" t="s">
        <v>228</v>
      </c>
      <c r="C101" s="111" t="s">
        <v>24</v>
      </c>
      <c r="D101" s="181" t="s">
        <v>38</v>
      </c>
      <c r="E101" s="182" t="s">
        <v>82</v>
      </c>
      <c r="F101" s="114">
        <v>350</v>
      </c>
      <c r="G101" s="141">
        <v>250</v>
      </c>
      <c r="H101" s="141">
        <v>250</v>
      </c>
      <c r="I101" s="141">
        <v>250</v>
      </c>
      <c r="J101" s="141">
        <v>250</v>
      </c>
      <c r="K101" s="141">
        <v>250</v>
      </c>
      <c r="L101" s="141">
        <v>250</v>
      </c>
      <c r="M101" s="141">
        <v>250</v>
      </c>
      <c r="N101" s="141">
        <v>250</v>
      </c>
      <c r="O101" s="141">
        <v>250</v>
      </c>
      <c r="P101" s="141">
        <v>250</v>
      </c>
      <c r="Q101" s="141">
        <v>250</v>
      </c>
      <c r="R101" s="108">
        <v>0</v>
      </c>
    </row>
    <row r="102" spans="1:18" ht="69.75" customHeight="1">
      <c r="A102" s="167"/>
      <c r="B102" s="169"/>
      <c r="C102" s="111" t="s">
        <v>60</v>
      </c>
      <c r="D102" s="172"/>
      <c r="E102" s="182"/>
      <c r="F102" s="114">
        <v>3</v>
      </c>
      <c r="G102" s="141">
        <v>2</v>
      </c>
      <c r="H102" s="141">
        <v>2</v>
      </c>
      <c r="I102" s="141">
        <v>2</v>
      </c>
      <c r="J102" s="141">
        <v>2</v>
      </c>
      <c r="K102" s="141">
        <v>2</v>
      </c>
      <c r="L102" s="141">
        <v>2</v>
      </c>
      <c r="M102" s="141">
        <v>2</v>
      </c>
      <c r="N102" s="141">
        <v>2</v>
      </c>
      <c r="O102" s="141">
        <v>2</v>
      </c>
      <c r="P102" s="141">
        <v>2</v>
      </c>
      <c r="Q102" s="141">
        <v>2</v>
      </c>
      <c r="R102" s="108">
        <v>0</v>
      </c>
    </row>
    <row r="103" spans="1:18" ht="54" customHeight="1">
      <c r="A103" s="166" t="s">
        <v>136</v>
      </c>
      <c r="B103" s="180" t="s">
        <v>229</v>
      </c>
      <c r="C103" s="111" t="s">
        <v>24</v>
      </c>
      <c r="D103" s="181" t="s">
        <v>38</v>
      </c>
      <c r="E103" s="182" t="s">
        <v>85</v>
      </c>
      <c r="F103" s="114">
        <v>202</v>
      </c>
      <c r="G103" s="141">
        <v>200</v>
      </c>
      <c r="H103" s="141">
        <v>200</v>
      </c>
      <c r="I103" s="141">
        <v>200</v>
      </c>
      <c r="J103" s="141">
        <v>200</v>
      </c>
      <c r="K103" s="141">
        <v>200</v>
      </c>
      <c r="L103" s="141">
        <v>200</v>
      </c>
      <c r="M103" s="141">
        <v>200</v>
      </c>
      <c r="N103" s="141">
        <v>200</v>
      </c>
      <c r="O103" s="141">
        <v>200</v>
      </c>
      <c r="P103" s="141">
        <v>200</v>
      </c>
      <c r="Q103" s="141">
        <v>200</v>
      </c>
      <c r="R103" s="108">
        <v>0</v>
      </c>
    </row>
    <row r="104" spans="1:18" ht="49.5" customHeight="1">
      <c r="A104" s="167"/>
      <c r="B104" s="169"/>
      <c r="C104" s="111" t="s">
        <v>60</v>
      </c>
      <c r="D104" s="172"/>
      <c r="E104" s="182"/>
      <c r="F104" s="114">
        <v>2</v>
      </c>
      <c r="G104" s="141">
        <v>1</v>
      </c>
      <c r="H104" s="141">
        <v>1</v>
      </c>
      <c r="I104" s="141">
        <v>1</v>
      </c>
      <c r="J104" s="141">
        <v>1</v>
      </c>
      <c r="K104" s="141">
        <v>1</v>
      </c>
      <c r="L104" s="141">
        <v>1</v>
      </c>
      <c r="M104" s="141">
        <v>1</v>
      </c>
      <c r="N104" s="141">
        <v>1</v>
      </c>
      <c r="O104" s="141">
        <v>1</v>
      </c>
      <c r="P104" s="141">
        <v>1</v>
      </c>
      <c r="Q104" s="141">
        <v>1</v>
      </c>
      <c r="R104" s="108">
        <v>0</v>
      </c>
    </row>
    <row r="105" spans="1:18" ht="51.75" customHeight="1">
      <c r="A105" s="166" t="s">
        <v>137</v>
      </c>
      <c r="B105" s="180" t="s">
        <v>230</v>
      </c>
      <c r="C105" s="111" t="s">
        <v>24</v>
      </c>
      <c r="D105" s="181" t="s">
        <v>38</v>
      </c>
      <c r="E105" s="182" t="s">
        <v>84</v>
      </c>
      <c r="F105" s="114">
        <v>350</v>
      </c>
      <c r="G105" s="145">
        <v>300</v>
      </c>
      <c r="H105" s="145">
        <v>300</v>
      </c>
      <c r="I105" s="145">
        <v>300</v>
      </c>
      <c r="J105" s="145">
        <v>300</v>
      </c>
      <c r="K105" s="145">
        <v>300</v>
      </c>
      <c r="L105" s="145">
        <v>300</v>
      </c>
      <c r="M105" s="145">
        <v>300</v>
      </c>
      <c r="N105" s="145">
        <v>300</v>
      </c>
      <c r="O105" s="145">
        <v>300</v>
      </c>
      <c r="P105" s="145">
        <v>300</v>
      </c>
      <c r="Q105" s="145">
        <v>300</v>
      </c>
      <c r="R105" s="108">
        <v>0</v>
      </c>
    </row>
    <row r="106" spans="1:18" s="26" customFormat="1" ht="41.25" customHeight="1">
      <c r="A106" s="167"/>
      <c r="B106" s="169"/>
      <c r="C106" s="111" t="s">
        <v>60</v>
      </c>
      <c r="D106" s="172"/>
      <c r="E106" s="182"/>
      <c r="F106" s="114">
        <v>1</v>
      </c>
      <c r="G106" s="141">
        <v>1</v>
      </c>
      <c r="H106" s="141">
        <v>1</v>
      </c>
      <c r="I106" s="141">
        <v>1</v>
      </c>
      <c r="J106" s="141">
        <v>1</v>
      </c>
      <c r="K106" s="141">
        <v>1</v>
      </c>
      <c r="L106" s="141">
        <v>1</v>
      </c>
      <c r="M106" s="141">
        <v>1</v>
      </c>
      <c r="N106" s="141">
        <v>1</v>
      </c>
      <c r="O106" s="141">
        <v>1</v>
      </c>
      <c r="P106" s="141">
        <v>1</v>
      </c>
      <c r="Q106" s="141">
        <v>1</v>
      </c>
      <c r="R106" s="108">
        <v>0</v>
      </c>
    </row>
    <row r="107" spans="1:18" ht="72" customHeight="1">
      <c r="A107" s="166" t="s">
        <v>138</v>
      </c>
      <c r="B107" s="173" t="s">
        <v>231</v>
      </c>
      <c r="C107" s="111" t="s">
        <v>28</v>
      </c>
      <c r="D107" s="175" t="s">
        <v>38</v>
      </c>
      <c r="E107" s="175" t="s">
        <v>2</v>
      </c>
      <c r="F107" s="108">
        <v>1</v>
      </c>
      <c r="G107" s="141">
        <v>1</v>
      </c>
      <c r="H107" s="141">
        <v>1</v>
      </c>
      <c r="I107" s="141">
        <v>1</v>
      </c>
      <c r="J107" s="141">
        <v>1</v>
      </c>
      <c r="K107" s="141">
        <v>1</v>
      </c>
      <c r="L107" s="141">
        <v>1</v>
      </c>
      <c r="M107" s="141">
        <v>1</v>
      </c>
      <c r="N107" s="141">
        <v>1</v>
      </c>
      <c r="O107" s="141">
        <v>1</v>
      </c>
      <c r="P107" s="141">
        <v>1</v>
      </c>
      <c r="Q107" s="141">
        <v>1</v>
      </c>
      <c r="R107" s="108">
        <v>0</v>
      </c>
    </row>
    <row r="108" spans="1:18" ht="76.5" customHeight="1">
      <c r="A108" s="167"/>
      <c r="B108" s="174"/>
      <c r="C108" s="111" t="s">
        <v>42</v>
      </c>
      <c r="D108" s="176"/>
      <c r="E108" s="176"/>
      <c r="F108" s="106">
        <v>19</v>
      </c>
      <c r="G108" s="141">
        <v>20</v>
      </c>
      <c r="H108" s="141">
        <v>20</v>
      </c>
      <c r="I108" s="141">
        <v>20</v>
      </c>
      <c r="J108" s="141">
        <v>20</v>
      </c>
      <c r="K108" s="141">
        <v>20</v>
      </c>
      <c r="L108" s="141">
        <v>20</v>
      </c>
      <c r="M108" s="141">
        <v>20</v>
      </c>
      <c r="N108" s="141">
        <v>20</v>
      </c>
      <c r="O108" s="141">
        <v>20</v>
      </c>
      <c r="P108" s="141">
        <v>20</v>
      </c>
      <c r="Q108" s="141">
        <v>20</v>
      </c>
      <c r="R108" s="108">
        <v>0</v>
      </c>
    </row>
    <row r="109" spans="1:18" s="26" customFormat="1" ht="104.25" customHeight="1">
      <c r="A109" s="128" t="s">
        <v>139</v>
      </c>
      <c r="B109" s="94" t="s">
        <v>232</v>
      </c>
      <c r="C109" s="111" t="s">
        <v>29</v>
      </c>
      <c r="D109" s="129" t="s">
        <v>38</v>
      </c>
      <c r="E109" s="129" t="s">
        <v>2</v>
      </c>
      <c r="F109" s="132">
        <v>120</v>
      </c>
      <c r="G109" s="141">
        <v>120</v>
      </c>
      <c r="H109" s="141">
        <v>120</v>
      </c>
      <c r="I109" s="141">
        <v>120</v>
      </c>
      <c r="J109" s="141">
        <v>120</v>
      </c>
      <c r="K109" s="141">
        <v>120</v>
      </c>
      <c r="L109" s="141">
        <v>120</v>
      </c>
      <c r="M109" s="141">
        <v>120</v>
      </c>
      <c r="N109" s="141">
        <v>120</v>
      </c>
      <c r="O109" s="141">
        <v>120</v>
      </c>
      <c r="P109" s="141">
        <v>120</v>
      </c>
      <c r="Q109" s="141">
        <v>120</v>
      </c>
      <c r="R109" s="132">
        <v>0</v>
      </c>
    </row>
    <row r="110" spans="1:20" ht="46.5" customHeight="1">
      <c r="A110" s="164" t="s">
        <v>200</v>
      </c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89"/>
      <c r="T110" s="89"/>
    </row>
    <row r="111" spans="1:20" ht="36.75" customHeight="1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89"/>
      <c r="T111" s="89"/>
    </row>
    <row r="112" spans="1:20" ht="1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89"/>
      <c r="T112" s="89"/>
    </row>
    <row r="113" spans="1:20" ht="1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89"/>
      <c r="T113" s="89"/>
    </row>
    <row r="114" spans="1:20" ht="28.5" customHeight="1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89"/>
      <c r="T114" s="89"/>
    </row>
    <row r="115" spans="1:20" ht="1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89"/>
      <c r="T115" s="89"/>
    </row>
    <row r="116" spans="1:20" ht="1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89"/>
      <c r="T116" s="89"/>
    </row>
    <row r="117" spans="1:20" ht="47.25" customHeight="1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89"/>
      <c r="T117" s="89"/>
    </row>
    <row r="118" spans="1:20" ht="46.5" customHeight="1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89"/>
      <c r="T118" s="89"/>
    </row>
    <row r="119" spans="1:20" ht="15" customHeight="1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89"/>
      <c r="T119" s="89"/>
    </row>
    <row r="120" spans="1:20" ht="1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89"/>
      <c r="T120" s="89"/>
    </row>
    <row r="121" spans="1:20" ht="1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89"/>
      <c r="T121" s="89"/>
    </row>
    <row r="122" spans="1:20" ht="1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89"/>
      <c r="T122" s="89"/>
    </row>
    <row r="123" spans="1:20" ht="1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89"/>
      <c r="T123" s="89"/>
    </row>
    <row r="124" spans="1:20" ht="1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89"/>
      <c r="T124" s="89"/>
    </row>
    <row r="125" spans="1:20" ht="1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89"/>
      <c r="T125" s="89"/>
    </row>
  </sheetData>
  <sheetProtection/>
  <mergeCells count="172">
    <mergeCell ref="A11:A13"/>
    <mergeCell ref="B11:B13"/>
    <mergeCell ref="E30:E31"/>
    <mergeCell ref="E43:E45"/>
    <mergeCell ref="E38:E39"/>
    <mergeCell ref="E32:E33"/>
    <mergeCell ref="D32:D33"/>
    <mergeCell ref="A14:A16"/>
    <mergeCell ref="B14:B16"/>
    <mergeCell ref="B32:B33"/>
    <mergeCell ref="B34:B35"/>
    <mergeCell ref="D36:D37"/>
    <mergeCell ref="B48:B49"/>
    <mergeCell ref="B54:B55"/>
    <mergeCell ref="D52:D53"/>
    <mergeCell ref="D54:D55"/>
    <mergeCell ref="A30:A31"/>
    <mergeCell ref="B30:B31"/>
    <mergeCell ref="A48:A49"/>
    <mergeCell ref="B40:B41"/>
    <mergeCell ref="A42:A47"/>
    <mergeCell ref="A70:A71"/>
    <mergeCell ref="A62:A63"/>
    <mergeCell ref="A54:A55"/>
    <mergeCell ref="A58:A59"/>
    <mergeCell ref="A32:A33"/>
    <mergeCell ref="A88:A89"/>
    <mergeCell ref="A90:A91"/>
    <mergeCell ref="A74:A75"/>
    <mergeCell ref="B52:B53"/>
    <mergeCell ref="A84:A85"/>
    <mergeCell ref="B88:B89"/>
    <mergeCell ref="A64:A65"/>
    <mergeCell ref="A60:A61"/>
    <mergeCell ref="A66:A67"/>
    <mergeCell ref="A56:A57"/>
    <mergeCell ref="A107:A108"/>
    <mergeCell ref="B103:B104"/>
    <mergeCell ref="B92:B93"/>
    <mergeCell ref="B94:B95"/>
    <mergeCell ref="D30:D31"/>
    <mergeCell ref="D74:D75"/>
    <mergeCell ref="D68:D69"/>
    <mergeCell ref="B68:B69"/>
    <mergeCell ref="D90:D91"/>
    <mergeCell ref="D34:D35"/>
    <mergeCell ref="E101:E102"/>
    <mergeCell ref="E103:E104"/>
    <mergeCell ref="E96:E97"/>
    <mergeCell ref="A105:A106"/>
    <mergeCell ref="B105:B106"/>
    <mergeCell ref="D94:D95"/>
    <mergeCell ref="E105:E106"/>
    <mergeCell ref="D105:D106"/>
    <mergeCell ref="A96:A97"/>
    <mergeCell ref="E99:E100"/>
    <mergeCell ref="A99:A100"/>
    <mergeCell ref="B99:B100"/>
    <mergeCell ref="C7:C9"/>
    <mergeCell ref="E52:E53"/>
    <mergeCell ref="E68:E69"/>
    <mergeCell ref="E60:E61"/>
    <mergeCell ref="E64:E65"/>
    <mergeCell ref="E90:E91"/>
    <mergeCell ref="E92:E93"/>
    <mergeCell ref="E70:E71"/>
    <mergeCell ref="A5:J5"/>
    <mergeCell ref="E7:E9"/>
    <mergeCell ref="A7:A9"/>
    <mergeCell ref="D7:D9"/>
    <mergeCell ref="A52:A53"/>
    <mergeCell ref="A78:A79"/>
    <mergeCell ref="E74:E75"/>
    <mergeCell ref="E76:E77"/>
    <mergeCell ref="E78:E79"/>
    <mergeCell ref="D38:D39"/>
    <mergeCell ref="O1:R1"/>
    <mergeCell ref="O2:R2"/>
    <mergeCell ref="K8:L8"/>
    <mergeCell ref="M8:N8"/>
    <mergeCell ref="G1:J1"/>
    <mergeCell ref="E66:E67"/>
    <mergeCell ref="E54:E55"/>
    <mergeCell ref="E62:E63"/>
    <mergeCell ref="E58:E59"/>
    <mergeCell ref="A4:J4"/>
    <mergeCell ref="I8:J8"/>
    <mergeCell ref="G2:J2"/>
    <mergeCell ref="Q8:R8"/>
    <mergeCell ref="D62:D63"/>
    <mergeCell ref="B56:B57"/>
    <mergeCell ref="E40:E41"/>
    <mergeCell ref="E46:E47"/>
    <mergeCell ref="E48:E49"/>
    <mergeCell ref="E50:E51"/>
    <mergeCell ref="F7:F9"/>
    <mergeCell ref="G8:H8"/>
    <mergeCell ref="D56:D57"/>
    <mergeCell ref="B36:B37"/>
    <mergeCell ref="B50:B51"/>
    <mergeCell ref="B38:B39"/>
    <mergeCell ref="B42:B47"/>
    <mergeCell ref="D48:D49"/>
    <mergeCell ref="E34:E35"/>
    <mergeCell ref="E36:E37"/>
    <mergeCell ref="D40:D41"/>
    <mergeCell ref="D103:D104"/>
    <mergeCell ref="O8:P8"/>
    <mergeCell ref="E94:E95"/>
    <mergeCell ref="B72:B73"/>
    <mergeCell ref="E56:E57"/>
    <mergeCell ref="D84:D85"/>
    <mergeCell ref="B7:B9"/>
    <mergeCell ref="E11:E12"/>
    <mergeCell ref="G7:R7"/>
    <mergeCell ref="B70:B71"/>
    <mergeCell ref="E107:E108"/>
    <mergeCell ref="B101:B102"/>
    <mergeCell ref="B82:B83"/>
    <mergeCell ref="A103:A104"/>
    <mergeCell ref="D66:D67"/>
    <mergeCell ref="B64:B65"/>
    <mergeCell ref="D99:D100"/>
    <mergeCell ref="B74:B75"/>
    <mergeCell ref="A72:A73"/>
    <mergeCell ref="A94:A95"/>
    <mergeCell ref="E88:E89"/>
    <mergeCell ref="E84:E85"/>
    <mergeCell ref="D78:D79"/>
    <mergeCell ref="D80:D81"/>
    <mergeCell ref="B76:B77"/>
    <mergeCell ref="D76:D77"/>
    <mergeCell ref="E80:E81"/>
    <mergeCell ref="D88:D89"/>
    <mergeCell ref="E82:E83"/>
    <mergeCell ref="D82:D83"/>
    <mergeCell ref="D101:D102"/>
    <mergeCell ref="B84:B85"/>
    <mergeCell ref="B86:B87"/>
    <mergeCell ref="B90:B91"/>
    <mergeCell ref="B80:B81"/>
    <mergeCell ref="B66:B67"/>
    <mergeCell ref="D72:D73"/>
    <mergeCell ref="D96:D97"/>
    <mergeCell ref="D92:D93"/>
    <mergeCell ref="D86:D87"/>
    <mergeCell ref="B96:B97"/>
    <mergeCell ref="B78:B79"/>
    <mergeCell ref="D58:D59"/>
    <mergeCell ref="A92:A93"/>
    <mergeCell ref="B58:B59"/>
    <mergeCell ref="A82:A83"/>
    <mergeCell ref="D64:D65"/>
    <mergeCell ref="D70:D71"/>
    <mergeCell ref="B62:B63"/>
    <mergeCell ref="A86:A87"/>
    <mergeCell ref="A34:A35"/>
    <mergeCell ref="A36:A37"/>
    <mergeCell ref="A38:A39"/>
    <mergeCell ref="A40:A41"/>
    <mergeCell ref="A50:A51"/>
    <mergeCell ref="A80:A81"/>
    <mergeCell ref="A110:R110"/>
    <mergeCell ref="A101:A102"/>
    <mergeCell ref="B60:B61"/>
    <mergeCell ref="E86:E87"/>
    <mergeCell ref="A68:A69"/>
    <mergeCell ref="D60:D61"/>
    <mergeCell ref="B107:B108"/>
    <mergeCell ref="A76:A77"/>
    <mergeCell ref="D107:D108"/>
    <mergeCell ref="E72:E73"/>
  </mergeCells>
  <printOptions/>
  <pageMargins left="0.7086614173228347" right="0.7086614173228347" top="0.7480314960629921" bottom="0.7480314960629921" header="0.31496062992125984" footer="0.31496062992125984"/>
  <pageSetup firstPageNumber="23" useFirstPageNumber="1" fitToHeight="0" fitToWidth="1" horizontalDpi="600" verticalDpi="600" orientation="portrait" paperSize="9" scale="32" r:id="rId1"/>
  <headerFooter>
    <oddHeader>&amp;C&amp;"Times New Roman,обычный"&amp;14&amp;P</oddHeader>
  </headerFooter>
  <rowBreaks count="1" manualBreakCount="1">
    <brk id="3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07"/>
  <sheetViews>
    <sheetView tabSelected="1" zoomScale="75" zoomScaleNormal="75" workbookViewId="0" topLeftCell="A388">
      <selection activeCell="J381" sqref="J381"/>
    </sheetView>
  </sheetViews>
  <sheetFormatPr defaultColWidth="9.140625" defaultRowHeight="15"/>
  <cols>
    <col min="1" max="1" width="9.140625" style="42" customWidth="1"/>
    <col min="2" max="2" width="36.28125" style="3" customWidth="1"/>
    <col min="3" max="3" width="16.28125" style="86" customWidth="1"/>
    <col min="4" max="4" width="13.421875" style="4" customWidth="1"/>
    <col min="5" max="5" width="16.28125" style="4" customWidth="1"/>
    <col min="6" max="6" width="12.00390625" style="3" customWidth="1"/>
    <col min="7" max="7" width="13.8515625" style="34" customWidth="1"/>
    <col min="8" max="8" width="20.57421875" style="34" customWidth="1"/>
    <col min="9" max="9" width="12.28125" style="34" customWidth="1"/>
    <col min="10" max="10" width="12.140625" style="34" customWidth="1"/>
    <col min="11" max="11" width="13.00390625" style="34" customWidth="1"/>
    <col min="12" max="13" width="12.140625" style="34" customWidth="1"/>
    <col min="14" max="14" width="11.8515625" style="34" customWidth="1"/>
    <col min="15" max="15" width="12.8515625" style="3" customWidth="1"/>
    <col min="16" max="16" width="7.421875" style="3" customWidth="1"/>
    <col min="17" max="17" width="23.28125" style="3" customWidth="1"/>
    <col min="20" max="20" width="12.421875" style="0" customWidth="1"/>
    <col min="21" max="21" width="13.421875" style="0" customWidth="1"/>
    <col min="22" max="22" width="13.140625" style="0" customWidth="1"/>
  </cols>
  <sheetData>
    <row r="1" spans="2:17" ht="15.75">
      <c r="B1" s="1"/>
      <c r="C1" s="2"/>
      <c r="D1" s="2"/>
      <c r="E1" s="2"/>
      <c r="F1" s="1"/>
      <c r="G1" s="33"/>
      <c r="H1" s="33"/>
      <c r="I1" s="33"/>
      <c r="J1" s="33"/>
      <c r="K1" s="33"/>
      <c r="L1" s="33"/>
      <c r="M1" s="33"/>
      <c r="N1" s="200" t="s">
        <v>18</v>
      </c>
      <c r="O1" s="200"/>
      <c r="P1" s="200"/>
      <c r="Q1" s="200"/>
    </row>
    <row r="2" spans="2:17" ht="15.75">
      <c r="B2" s="33"/>
      <c r="C2" s="2"/>
      <c r="D2" s="2"/>
      <c r="E2" s="2"/>
      <c r="F2" s="1"/>
      <c r="G2" s="33"/>
      <c r="H2" s="33"/>
      <c r="I2" s="33"/>
      <c r="J2" s="33"/>
      <c r="K2" s="33"/>
      <c r="L2" s="33"/>
      <c r="M2" s="33"/>
      <c r="N2" s="197" t="s">
        <v>43</v>
      </c>
      <c r="O2" s="197"/>
      <c r="P2" s="197"/>
      <c r="Q2" s="197"/>
    </row>
    <row r="3" spans="2:17" ht="15.75">
      <c r="B3" s="1"/>
      <c r="C3" s="2"/>
      <c r="D3" s="2"/>
      <c r="E3" s="2"/>
      <c r="F3" s="1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</row>
    <row r="4" spans="2:17" ht="15.75">
      <c r="B4" s="201" t="s">
        <v>14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2:17" ht="15.75">
      <c r="B5" s="228" t="s">
        <v>19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</row>
    <row r="7" spans="1:17" ht="15">
      <c r="A7" s="178" t="s">
        <v>5</v>
      </c>
      <c r="B7" s="170" t="s">
        <v>189</v>
      </c>
      <c r="C7" s="170" t="s">
        <v>33</v>
      </c>
      <c r="D7" s="133"/>
      <c r="E7" s="170" t="s">
        <v>190</v>
      </c>
      <c r="F7" s="170" t="s">
        <v>6</v>
      </c>
      <c r="G7" s="234" t="s">
        <v>7</v>
      </c>
      <c r="H7" s="235"/>
      <c r="I7" s="238" t="s">
        <v>8</v>
      </c>
      <c r="J7" s="239"/>
      <c r="K7" s="239"/>
      <c r="L7" s="239"/>
      <c r="M7" s="239"/>
      <c r="N7" s="239"/>
      <c r="O7" s="239"/>
      <c r="P7" s="239"/>
      <c r="Q7" s="240"/>
    </row>
    <row r="8" spans="1:17" ht="60">
      <c r="A8" s="221"/>
      <c r="B8" s="181"/>
      <c r="C8" s="181"/>
      <c r="D8" s="135" t="s">
        <v>62</v>
      </c>
      <c r="E8" s="181"/>
      <c r="F8" s="181"/>
      <c r="G8" s="236"/>
      <c r="H8" s="237"/>
      <c r="I8" s="230" t="s">
        <v>9</v>
      </c>
      <c r="J8" s="231"/>
      <c r="K8" s="232" t="s">
        <v>10</v>
      </c>
      <c r="L8" s="233"/>
      <c r="M8" s="230" t="s">
        <v>11</v>
      </c>
      <c r="N8" s="231"/>
      <c r="O8" s="195" t="s">
        <v>12</v>
      </c>
      <c r="P8" s="196"/>
      <c r="Q8" s="170" t="s">
        <v>61</v>
      </c>
    </row>
    <row r="9" spans="1:17" ht="15">
      <c r="A9" s="179"/>
      <c r="B9" s="172"/>
      <c r="C9" s="172"/>
      <c r="D9" s="134"/>
      <c r="E9" s="172"/>
      <c r="F9" s="172"/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  <c r="L9" s="8" t="s">
        <v>4</v>
      </c>
      <c r="M9" s="8" t="s">
        <v>3</v>
      </c>
      <c r="N9" s="8" t="s">
        <v>4</v>
      </c>
      <c r="O9" s="95" t="s">
        <v>3</v>
      </c>
      <c r="P9" s="95" t="s">
        <v>34</v>
      </c>
      <c r="Q9" s="172"/>
    </row>
    <row r="10" spans="1:17" ht="15">
      <c r="A10" s="138">
        <v>1</v>
      </c>
      <c r="B10" s="140">
        <v>2</v>
      </c>
      <c r="C10" s="140">
        <v>3</v>
      </c>
      <c r="D10" s="140">
        <v>4</v>
      </c>
      <c r="E10" s="140">
        <v>5</v>
      </c>
      <c r="F10" s="163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97">
        <v>15</v>
      </c>
      <c r="P10" s="97">
        <v>16</v>
      </c>
      <c r="Q10" s="97">
        <v>17</v>
      </c>
    </row>
    <row r="11" spans="1:17" ht="33" customHeight="1">
      <c r="A11" s="77">
        <v>1</v>
      </c>
      <c r="B11" s="243" t="s">
        <v>56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</row>
    <row r="12" spans="1:17" ht="21" customHeight="1">
      <c r="A12" s="241" t="s">
        <v>15</v>
      </c>
      <c r="B12" s="186" t="s">
        <v>204</v>
      </c>
      <c r="C12" s="170" t="s">
        <v>195</v>
      </c>
      <c r="D12" s="170"/>
      <c r="E12" s="170"/>
      <c r="F12" s="161" t="s">
        <v>30</v>
      </c>
      <c r="G12" s="6">
        <f>SUM(G13:G18)</f>
        <v>214127.9</v>
      </c>
      <c r="H12" s="6">
        <f>SUM(H13:H18)</f>
        <v>153964.9</v>
      </c>
      <c r="I12" s="6">
        <f>SUM(I13:I18)</f>
        <v>206777.9</v>
      </c>
      <c r="J12" s="6">
        <f>SUM(J13:J18)</f>
        <v>151114.9</v>
      </c>
      <c r="K12" s="11"/>
      <c r="L12" s="11"/>
      <c r="M12" s="6">
        <f>SUM(M13:M18)</f>
        <v>7350</v>
      </c>
      <c r="N12" s="6">
        <f>SUM(N13:N18)</f>
        <v>2850</v>
      </c>
      <c r="O12" s="78"/>
      <c r="P12" s="78"/>
      <c r="Q12" s="175" t="s">
        <v>48</v>
      </c>
    </row>
    <row r="13" spans="1:17" ht="21" customHeight="1">
      <c r="A13" s="241"/>
      <c r="B13" s="229"/>
      <c r="C13" s="181"/>
      <c r="D13" s="218"/>
      <c r="E13" s="218"/>
      <c r="F13" s="158" t="s">
        <v>39</v>
      </c>
      <c r="G13" s="11">
        <f aca="true" t="shared" si="0" ref="G13:G18">I13+M13</f>
        <v>31708.5</v>
      </c>
      <c r="H13" s="11">
        <f aca="true" t="shared" si="1" ref="H13:H18">J13+N13</f>
        <v>31472.5</v>
      </c>
      <c r="I13" s="11">
        <f aca="true" t="shared" si="2" ref="I13:J18">I126</f>
        <v>30558.5</v>
      </c>
      <c r="J13" s="11">
        <f t="shared" si="2"/>
        <v>30522.5</v>
      </c>
      <c r="K13" s="11"/>
      <c r="L13" s="11"/>
      <c r="M13" s="11">
        <f aca="true" t="shared" si="3" ref="M13:N18">M84+M91+M98+M105</f>
        <v>1150</v>
      </c>
      <c r="N13" s="11">
        <f t="shared" si="3"/>
        <v>950</v>
      </c>
      <c r="O13" s="78"/>
      <c r="P13" s="78"/>
      <c r="Q13" s="217"/>
    </row>
    <row r="14" spans="1:17" ht="18.75" customHeight="1">
      <c r="A14" s="241"/>
      <c r="B14" s="229"/>
      <c r="C14" s="181"/>
      <c r="D14" s="218"/>
      <c r="E14" s="218"/>
      <c r="F14" s="158" t="s">
        <v>40</v>
      </c>
      <c r="G14" s="11">
        <f t="shared" si="0"/>
        <v>33748.6</v>
      </c>
      <c r="H14" s="11">
        <f t="shared" si="1"/>
        <v>31098.1</v>
      </c>
      <c r="I14" s="11">
        <f t="shared" si="2"/>
        <v>32048.6</v>
      </c>
      <c r="J14" s="11">
        <f>J127</f>
        <v>30148.1</v>
      </c>
      <c r="K14" s="11"/>
      <c r="L14" s="11"/>
      <c r="M14" s="11">
        <f t="shared" si="3"/>
        <v>1700</v>
      </c>
      <c r="N14" s="11">
        <f t="shared" si="3"/>
        <v>950</v>
      </c>
      <c r="O14" s="78"/>
      <c r="P14" s="78"/>
      <c r="Q14" s="217"/>
    </row>
    <row r="15" spans="1:17" ht="15">
      <c r="A15" s="241"/>
      <c r="B15" s="229"/>
      <c r="C15" s="181"/>
      <c r="D15" s="218"/>
      <c r="E15" s="218"/>
      <c r="F15" s="158" t="s">
        <v>68</v>
      </c>
      <c r="G15" s="11">
        <f t="shared" si="0"/>
        <v>37242.7</v>
      </c>
      <c r="H15" s="11">
        <f t="shared" si="1"/>
        <v>31098.1</v>
      </c>
      <c r="I15" s="11">
        <f t="shared" si="2"/>
        <v>36042.7</v>
      </c>
      <c r="J15" s="11">
        <f t="shared" si="2"/>
        <v>30148.1</v>
      </c>
      <c r="K15" s="11"/>
      <c r="L15" s="11"/>
      <c r="M15" s="11">
        <f t="shared" si="3"/>
        <v>1200</v>
      </c>
      <c r="N15" s="11">
        <f t="shared" si="3"/>
        <v>950</v>
      </c>
      <c r="O15" s="78"/>
      <c r="P15" s="78"/>
      <c r="Q15" s="217"/>
    </row>
    <row r="16" spans="1:17" ht="15">
      <c r="A16" s="241"/>
      <c r="B16" s="229"/>
      <c r="C16" s="181"/>
      <c r="D16" s="218"/>
      <c r="E16" s="218"/>
      <c r="F16" s="158" t="s">
        <v>69</v>
      </c>
      <c r="G16" s="11">
        <f t="shared" si="0"/>
        <v>37142.7</v>
      </c>
      <c r="H16" s="11">
        <f t="shared" si="1"/>
        <v>30148.1</v>
      </c>
      <c r="I16" s="11">
        <f t="shared" si="2"/>
        <v>36042.7</v>
      </c>
      <c r="J16" s="11">
        <f t="shared" si="2"/>
        <v>30148.1</v>
      </c>
      <c r="K16" s="11"/>
      <c r="L16" s="11"/>
      <c r="M16" s="11">
        <f t="shared" si="3"/>
        <v>1100</v>
      </c>
      <c r="N16" s="11">
        <f t="shared" si="3"/>
        <v>0</v>
      </c>
      <c r="O16" s="78"/>
      <c r="P16" s="78"/>
      <c r="Q16" s="217"/>
    </row>
    <row r="17" spans="1:17" ht="15">
      <c r="A17" s="241"/>
      <c r="B17" s="229"/>
      <c r="C17" s="181"/>
      <c r="D17" s="218"/>
      <c r="E17" s="218"/>
      <c r="F17" s="156" t="s">
        <v>72</v>
      </c>
      <c r="G17" s="11">
        <f t="shared" si="0"/>
        <v>37142.7</v>
      </c>
      <c r="H17" s="11">
        <f t="shared" si="1"/>
        <v>30148.1</v>
      </c>
      <c r="I17" s="11">
        <f>I130</f>
        <v>36042.7</v>
      </c>
      <c r="J17" s="11">
        <f t="shared" si="2"/>
        <v>30148.1</v>
      </c>
      <c r="K17" s="11"/>
      <c r="L17" s="11"/>
      <c r="M17" s="11">
        <f t="shared" si="3"/>
        <v>1100</v>
      </c>
      <c r="N17" s="11">
        <f t="shared" si="3"/>
        <v>0</v>
      </c>
      <c r="O17" s="78"/>
      <c r="P17" s="78"/>
      <c r="Q17" s="217"/>
    </row>
    <row r="18" spans="1:17" ht="24" customHeight="1">
      <c r="A18" s="242"/>
      <c r="B18" s="229"/>
      <c r="C18" s="181"/>
      <c r="D18" s="171"/>
      <c r="E18" s="171"/>
      <c r="F18" s="156" t="s">
        <v>71</v>
      </c>
      <c r="G18" s="11">
        <f t="shared" si="0"/>
        <v>37142.7</v>
      </c>
      <c r="H18" s="11">
        <f t="shared" si="1"/>
        <v>0</v>
      </c>
      <c r="I18" s="11">
        <f t="shared" si="2"/>
        <v>36042.7</v>
      </c>
      <c r="J18" s="11">
        <f t="shared" si="2"/>
        <v>0</v>
      </c>
      <c r="K18" s="11"/>
      <c r="L18" s="11"/>
      <c r="M18" s="11">
        <f t="shared" si="3"/>
        <v>1100</v>
      </c>
      <c r="N18" s="11">
        <f t="shared" si="3"/>
        <v>0</v>
      </c>
      <c r="O18" s="78"/>
      <c r="P18" s="78"/>
      <c r="Q18" s="217"/>
    </row>
    <row r="19" spans="1:17" ht="21" customHeight="1">
      <c r="A19" s="249" t="s">
        <v>16</v>
      </c>
      <c r="B19" s="186" t="s">
        <v>205</v>
      </c>
      <c r="C19" s="170" t="s">
        <v>197</v>
      </c>
      <c r="D19" s="170"/>
      <c r="E19" s="170"/>
      <c r="F19" s="161" t="s">
        <v>30</v>
      </c>
      <c r="G19" s="19">
        <f>SUM(G20:G25)</f>
        <v>3307.9</v>
      </c>
      <c r="H19" s="19">
        <f>H20+H21+H22+H23+H24+H25</f>
        <v>1622.5</v>
      </c>
      <c r="I19" s="19">
        <f>SUM(I20:I25)</f>
        <v>3307.9</v>
      </c>
      <c r="J19" s="19">
        <f>SUM(J20:J25)</f>
        <v>1622.5</v>
      </c>
      <c r="K19" s="27"/>
      <c r="L19" s="27"/>
      <c r="M19" s="27"/>
      <c r="N19" s="27"/>
      <c r="O19" s="91"/>
      <c r="P19" s="91"/>
      <c r="Q19" s="175" t="s">
        <v>202</v>
      </c>
    </row>
    <row r="20" spans="1:17" ht="20.25" customHeight="1">
      <c r="A20" s="203"/>
      <c r="B20" s="226"/>
      <c r="C20" s="181"/>
      <c r="D20" s="218"/>
      <c r="E20" s="218"/>
      <c r="F20" s="158" t="s">
        <v>39</v>
      </c>
      <c r="G20" s="27">
        <f aca="true" t="shared" si="4" ref="G20:J25">G169</f>
        <v>548.4</v>
      </c>
      <c r="H20" s="27">
        <f t="shared" si="4"/>
        <v>236.5</v>
      </c>
      <c r="I20" s="27">
        <f t="shared" si="4"/>
        <v>548.4</v>
      </c>
      <c r="J20" s="27">
        <f t="shared" si="4"/>
        <v>236.5</v>
      </c>
      <c r="K20" s="27"/>
      <c r="L20" s="27"/>
      <c r="M20" s="27"/>
      <c r="N20" s="27"/>
      <c r="O20" s="91"/>
      <c r="P20" s="91"/>
      <c r="Q20" s="217"/>
    </row>
    <row r="21" spans="1:17" ht="21" customHeight="1">
      <c r="A21" s="203"/>
      <c r="B21" s="226"/>
      <c r="C21" s="181"/>
      <c r="D21" s="218"/>
      <c r="E21" s="218"/>
      <c r="F21" s="158" t="s">
        <v>40</v>
      </c>
      <c r="G21" s="27">
        <f t="shared" si="4"/>
        <v>551.9</v>
      </c>
      <c r="H21" s="27">
        <f t="shared" si="4"/>
        <v>456.5</v>
      </c>
      <c r="I21" s="27">
        <f t="shared" si="4"/>
        <v>551.9</v>
      </c>
      <c r="J21" s="27">
        <f t="shared" si="4"/>
        <v>456.5</v>
      </c>
      <c r="K21" s="27"/>
      <c r="L21" s="27"/>
      <c r="M21" s="27"/>
      <c r="N21" s="27"/>
      <c r="O21" s="91"/>
      <c r="P21" s="91"/>
      <c r="Q21" s="217"/>
    </row>
    <row r="22" spans="1:17" ht="17.25" customHeight="1">
      <c r="A22" s="203"/>
      <c r="B22" s="226"/>
      <c r="C22" s="181"/>
      <c r="D22" s="218"/>
      <c r="E22" s="218"/>
      <c r="F22" s="158" t="s">
        <v>73</v>
      </c>
      <c r="G22" s="27">
        <f t="shared" si="4"/>
        <v>551.9</v>
      </c>
      <c r="H22" s="27">
        <f t="shared" si="4"/>
        <v>456.5</v>
      </c>
      <c r="I22" s="27">
        <f t="shared" si="4"/>
        <v>551.9</v>
      </c>
      <c r="J22" s="27">
        <f t="shared" si="4"/>
        <v>456.5</v>
      </c>
      <c r="K22" s="27"/>
      <c r="L22" s="27"/>
      <c r="M22" s="27"/>
      <c r="N22" s="27"/>
      <c r="O22" s="91"/>
      <c r="P22" s="91"/>
      <c r="Q22" s="217"/>
    </row>
    <row r="23" spans="1:17" ht="15.75" customHeight="1">
      <c r="A23" s="203"/>
      <c r="B23" s="226"/>
      <c r="C23" s="181"/>
      <c r="D23" s="218"/>
      <c r="E23" s="218"/>
      <c r="F23" s="158" t="s">
        <v>69</v>
      </c>
      <c r="G23" s="27">
        <f t="shared" si="4"/>
        <v>551.9</v>
      </c>
      <c r="H23" s="27">
        <f t="shared" si="4"/>
        <v>236.5</v>
      </c>
      <c r="I23" s="27">
        <f t="shared" si="4"/>
        <v>551.9</v>
      </c>
      <c r="J23" s="27">
        <f t="shared" si="4"/>
        <v>236.5</v>
      </c>
      <c r="K23" s="27"/>
      <c r="L23" s="27"/>
      <c r="M23" s="27"/>
      <c r="N23" s="27"/>
      <c r="O23" s="91"/>
      <c r="P23" s="91"/>
      <c r="Q23" s="217"/>
    </row>
    <row r="24" spans="1:17" ht="18" customHeight="1">
      <c r="A24" s="203"/>
      <c r="B24" s="226"/>
      <c r="C24" s="181"/>
      <c r="D24" s="218"/>
      <c r="E24" s="218"/>
      <c r="F24" s="158" t="s">
        <v>72</v>
      </c>
      <c r="G24" s="27">
        <f t="shared" si="4"/>
        <v>551.9</v>
      </c>
      <c r="H24" s="27">
        <f t="shared" si="4"/>
        <v>236.5</v>
      </c>
      <c r="I24" s="27">
        <f t="shared" si="4"/>
        <v>551.9</v>
      </c>
      <c r="J24" s="27">
        <f t="shared" si="4"/>
        <v>236.5</v>
      </c>
      <c r="K24" s="27"/>
      <c r="L24" s="27"/>
      <c r="M24" s="27"/>
      <c r="N24" s="27"/>
      <c r="O24" s="91"/>
      <c r="P24" s="91"/>
      <c r="Q24" s="217"/>
    </row>
    <row r="25" spans="1:17" ht="18" customHeight="1">
      <c r="A25" s="177"/>
      <c r="B25" s="226"/>
      <c r="C25" s="181"/>
      <c r="D25" s="171"/>
      <c r="E25" s="171"/>
      <c r="F25" s="156" t="s">
        <v>71</v>
      </c>
      <c r="G25" s="27">
        <f>I25</f>
        <v>551.9</v>
      </c>
      <c r="H25" s="27">
        <f t="shared" si="4"/>
        <v>0</v>
      </c>
      <c r="I25" s="27">
        <f>I174</f>
        <v>551.9</v>
      </c>
      <c r="J25" s="27">
        <f t="shared" si="4"/>
        <v>0</v>
      </c>
      <c r="K25" s="27"/>
      <c r="L25" s="27"/>
      <c r="M25" s="27"/>
      <c r="N25" s="27"/>
      <c r="O25" s="91"/>
      <c r="P25" s="91"/>
      <c r="Q25" s="217"/>
    </row>
    <row r="26" spans="1:17" ht="21" customHeight="1">
      <c r="A26" s="249" t="s">
        <v>102</v>
      </c>
      <c r="B26" s="186" t="s">
        <v>206</v>
      </c>
      <c r="C26" s="170" t="s">
        <v>196</v>
      </c>
      <c r="D26" s="170"/>
      <c r="E26" s="170"/>
      <c r="F26" s="161" t="s">
        <v>30</v>
      </c>
      <c r="G26" s="19">
        <f>SUM(G27:G32)</f>
        <v>77044.1</v>
      </c>
      <c r="H26" s="19">
        <f>H27+H28+H29+H30+H31+H32</f>
        <v>44462.5</v>
      </c>
      <c r="I26" s="19">
        <f>SUM(I27:I32)</f>
        <v>77044.1</v>
      </c>
      <c r="J26" s="19">
        <f>SUM(J27:J32)</f>
        <v>44462.5</v>
      </c>
      <c r="K26" s="27"/>
      <c r="L26" s="27"/>
      <c r="M26" s="27"/>
      <c r="N26" s="27"/>
      <c r="O26" s="91"/>
      <c r="P26" s="91"/>
      <c r="Q26" s="175" t="s">
        <v>203</v>
      </c>
    </row>
    <row r="27" spans="1:17" ht="20.25" customHeight="1">
      <c r="A27" s="203"/>
      <c r="B27" s="226"/>
      <c r="C27" s="181"/>
      <c r="D27" s="218"/>
      <c r="E27" s="218"/>
      <c r="F27" s="158" t="s">
        <v>39</v>
      </c>
      <c r="G27" s="27">
        <f aca="true" t="shared" si="5" ref="G27:J32">G401</f>
        <v>10481.1</v>
      </c>
      <c r="H27" s="27">
        <f t="shared" si="5"/>
        <v>8980.5</v>
      </c>
      <c r="I27" s="27">
        <f t="shared" si="5"/>
        <v>10481.1</v>
      </c>
      <c r="J27" s="27">
        <f t="shared" si="5"/>
        <v>8980.5</v>
      </c>
      <c r="K27" s="27"/>
      <c r="L27" s="27"/>
      <c r="M27" s="27"/>
      <c r="N27" s="27"/>
      <c r="O27" s="91"/>
      <c r="P27" s="91"/>
      <c r="Q27" s="217"/>
    </row>
    <row r="28" spans="1:17" ht="21" customHeight="1">
      <c r="A28" s="203"/>
      <c r="B28" s="226"/>
      <c r="C28" s="181"/>
      <c r="D28" s="218"/>
      <c r="E28" s="218"/>
      <c r="F28" s="158" t="s">
        <v>40</v>
      </c>
      <c r="G28" s="27">
        <f t="shared" si="5"/>
        <v>13299.7</v>
      </c>
      <c r="H28" s="27">
        <f t="shared" si="5"/>
        <v>8760.5</v>
      </c>
      <c r="I28" s="27">
        <f t="shared" si="5"/>
        <v>13299.7</v>
      </c>
      <c r="J28" s="27">
        <f t="shared" si="5"/>
        <v>8760.5</v>
      </c>
      <c r="K28" s="27"/>
      <c r="L28" s="27"/>
      <c r="M28" s="27"/>
      <c r="N28" s="27"/>
      <c r="O28" s="91"/>
      <c r="P28" s="91"/>
      <c r="Q28" s="217"/>
    </row>
    <row r="29" spans="1:17" ht="17.25" customHeight="1">
      <c r="A29" s="203"/>
      <c r="B29" s="226"/>
      <c r="C29" s="181"/>
      <c r="D29" s="218"/>
      <c r="E29" s="218"/>
      <c r="F29" s="158" t="s">
        <v>73</v>
      </c>
      <c r="G29" s="27">
        <f t="shared" si="5"/>
        <v>13299.7</v>
      </c>
      <c r="H29" s="27">
        <f t="shared" si="5"/>
        <v>8760.5</v>
      </c>
      <c r="I29" s="27">
        <f t="shared" si="5"/>
        <v>13299.7</v>
      </c>
      <c r="J29" s="27">
        <f t="shared" si="5"/>
        <v>8760.5</v>
      </c>
      <c r="K29" s="27"/>
      <c r="L29" s="27"/>
      <c r="M29" s="27"/>
      <c r="N29" s="27"/>
      <c r="O29" s="91"/>
      <c r="P29" s="91"/>
      <c r="Q29" s="217"/>
    </row>
    <row r="30" spans="1:17" ht="15.75" customHeight="1">
      <c r="A30" s="203"/>
      <c r="B30" s="226"/>
      <c r="C30" s="181"/>
      <c r="D30" s="218"/>
      <c r="E30" s="218"/>
      <c r="F30" s="158" t="s">
        <v>69</v>
      </c>
      <c r="G30" s="27">
        <f t="shared" si="5"/>
        <v>13321.2</v>
      </c>
      <c r="H30" s="27">
        <f t="shared" si="5"/>
        <v>8980.5</v>
      </c>
      <c r="I30" s="27">
        <f t="shared" si="5"/>
        <v>13321.2</v>
      </c>
      <c r="J30" s="27">
        <f t="shared" si="5"/>
        <v>8980.5</v>
      </c>
      <c r="K30" s="27"/>
      <c r="L30" s="27"/>
      <c r="M30" s="27"/>
      <c r="N30" s="27"/>
      <c r="O30" s="91"/>
      <c r="P30" s="91"/>
      <c r="Q30" s="217"/>
    </row>
    <row r="31" spans="1:17" ht="18" customHeight="1">
      <c r="A31" s="203"/>
      <c r="B31" s="226"/>
      <c r="C31" s="181"/>
      <c r="D31" s="218"/>
      <c r="E31" s="218"/>
      <c r="F31" s="158" t="s">
        <v>72</v>
      </c>
      <c r="G31" s="27">
        <f t="shared" si="5"/>
        <v>13321.2</v>
      </c>
      <c r="H31" s="27">
        <f t="shared" si="5"/>
        <v>8980.5</v>
      </c>
      <c r="I31" s="27">
        <f t="shared" si="5"/>
        <v>13321.2</v>
      </c>
      <c r="J31" s="27">
        <f t="shared" si="5"/>
        <v>8980.5</v>
      </c>
      <c r="K31" s="27"/>
      <c r="L31" s="27"/>
      <c r="M31" s="27"/>
      <c r="N31" s="27"/>
      <c r="O31" s="91"/>
      <c r="P31" s="91"/>
      <c r="Q31" s="217"/>
    </row>
    <row r="32" spans="1:17" ht="18" customHeight="1">
      <c r="A32" s="177"/>
      <c r="B32" s="226"/>
      <c r="C32" s="181"/>
      <c r="D32" s="171"/>
      <c r="E32" s="171"/>
      <c r="F32" s="156" t="s">
        <v>71</v>
      </c>
      <c r="G32" s="27">
        <f t="shared" si="5"/>
        <v>13321.2</v>
      </c>
      <c r="H32" s="27">
        <f t="shared" si="5"/>
        <v>0</v>
      </c>
      <c r="I32" s="27">
        <f t="shared" si="5"/>
        <v>13321.2</v>
      </c>
      <c r="J32" s="27">
        <f t="shared" si="5"/>
        <v>0</v>
      </c>
      <c r="K32" s="27"/>
      <c r="L32" s="27"/>
      <c r="M32" s="27"/>
      <c r="N32" s="27"/>
      <c r="O32" s="91"/>
      <c r="P32" s="91"/>
      <c r="Q32" s="217"/>
    </row>
    <row r="33" spans="1:17" ht="18" customHeight="1">
      <c r="A33" s="246" t="s">
        <v>45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8"/>
      <c r="Q33" s="96"/>
    </row>
    <row r="34" spans="1:17" ht="15">
      <c r="A34" s="178" t="s">
        <v>49</v>
      </c>
      <c r="B34" s="175" t="s">
        <v>94</v>
      </c>
      <c r="C34" s="170" t="s">
        <v>198</v>
      </c>
      <c r="D34" s="133"/>
      <c r="E34" s="133"/>
      <c r="F34" s="61" t="s">
        <v>30</v>
      </c>
      <c r="G34" s="74">
        <f>SUM(G35:G40)</f>
        <v>36424.8</v>
      </c>
      <c r="H34" s="74">
        <f>H35+H36+H37+H38+H39+H40</f>
        <v>30354</v>
      </c>
      <c r="I34" s="74">
        <f>I35+I36+I37+I38+I39+I40</f>
        <v>36424.8</v>
      </c>
      <c r="J34" s="74">
        <f>J35+J36+J37+J38+J39+J40</f>
        <v>30354</v>
      </c>
      <c r="K34" s="74"/>
      <c r="L34" s="12"/>
      <c r="M34" s="12"/>
      <c r="N34" s="12"/>
      <c r="O34" s="54"/>
      <c r="P34" s="54"/>
      <c r="Q34" s="175" t="s">
        <v>2</v>
      </c>
    </row>
    <row r="35" spans="1:17" ht="15">
      <c r="A35" s="221"/>
      <c r="B35" s="217"/>
      <c r="C35" s="181"/>
      <c r="D35" s="135"/>
      <c r="E35" s="135"/>
      <c r="F35" s="54" t="s">
        <v>39</v>
      </c>
      <c r="G35" s="12">
        <f aca="true" t="shared" si="6" ref="G35:H40">I35</f>
        <v>6070.8</v>
      </c>
      <c r="H35" s="12">
        <f t="shared" si="6"/>
        <v>6070.8</v>
      </c>
      <c r="I35" s="12">
        <f>J35</f>
        <v>6070.8</v>
      </c>
      <c r="J35" s="12">
        <v>6070.8</v>
      </c>
      <c r="K35" s="12"/>
      <c r="L35" s="12"/>
      <c r="M35" s="12"/>
      <c r="N35" s="12"/>
      <c r="O35" s="54"/>
      <c r="P35" s="54"/>
      <c r="Q35" s="217"/>
    </row>
    <row r="36" spans="1:17" ht="15">
      <c r="A36" s="221"/>
      <c r="B36" s="217"/>
      <c r="C36" s="181"/>
      <c r="D36" s="135"/>
      <c r="E36" s="135"/>
      <c r="F36" s="54" t="s">
        <v>40</v>
      </c>
      <c r="G36" s="12">
        <f t="shared" si="6"/>
        <v>6070.8</v>
      </c>
      <c r="H36" s="12">
        <f t="shared" si="6"/>
        <v>6070.8</v>
      </c>
      <c r="I36" s="12">
        <f>J36</f>
        <v>6070.8</v>
      </c>
      <c r="J36" s="12">
        <v>6070.8</v>
      </c>
      <c r="K36" s="12"/>
      <c r="L36" s="12"/>
      <c r="M36" s="12"/>
      <c r="N36" s="12"/>
      <c r="O36" s="54"/>
      <c r="P36" s="54"/>
      <c r="Q36" s="217"/>
    </row>
    <row r="37" spans="1:17" ht="15">
      <c r="A37" s="221"/>
      <c r="B37" s="217"/>
      <c r="C37" s="181"/>
      <c r="D37" s="135"/>
      <c r="E37" s="135"/>
      <c r="F37" s="54" t="s">
        <v>68</v>
      </c>
      <c r="G37" s="12">
        <f t="shared" si="6"/>
        <v>6070.8</v>
      </c>
      <c r="H37" s="12">
        <f t="shared" si="6"/>
        <v>6070.8</v>
      </c>
      <c r="I37" s="12">
        <f>J37</f>
        <v>6070.8</v>
      </c>
      <c r="J37" s="12">
        <v>6070.8</v>
      </c>
      <c r="K37" s="12"/>
      <c r="L37" s="12"/>
      <c r="M37" s="12"/>
      <c r="N37" s="12"/>
      <c r="O37" s="54"/>
      <c r="P37" s="54"/>
      <c r="Q37" s="217"/>
    </row>
    <row r="38" spans="1:17" ht="15">
      <c r="A38" s="221"/>
      <c r="B38" s="217"/>
      <c r="C38" s="181"/>
      <c r="D38" s="135"/>
      <c r="E38" s="135"/>
      <c r="F38" s="54" t="s">
        <v>69</v>
      </c>
      <c r="G38" s="12">
        <f t="shared" si="6"/>
        <v>6070.8</v>
      </c>
      <c r="H38" s="12">
        <f t="shared" si="6"/>
        <v>6070.8</v>
      </c>
      <c r="I38" s="12">
        <f>J38</f>
        <v>6070.8</v>
      </c>
      <c r="J38" s="12">
        <v>6070.8</v>
      </c>
      <c r="K38" s="12"/>
      <c r="L38" s="12"/>
      <c r="M38" s="12"/>
      <c r="N38" s="12"/>
      <c r="O38" s="54"/>
      <c r="P38" s="54"/>
      <c r="Q38" s="217"/>
    </row>
    <row r="39" spans="1:17" ht="15">
      <c r="A39" s="221"/>
      <c r="B39" s="217"/>
      <c r="C39" s="181"/>
      <c r="D39" s="135" t="s">
        <v>63</v>
      </c>
      <c r="E39" s="135" t="s">
        <v>67</v>
      </c>
      <c r="F39" s="30" t="s">
        <v>72</v>
      </c>
      <c r="G39" s="12">
        <f t="shared" si="6"/>
        <v>6070.8</v>
      </c>
      <c r="H39" s="12">
        <f t="shared" si="6"/>
        <v>6070.8</v>
      </c>
      <c r="I39" s="12">
        <f>J39</f>
        <v>6070.8</v>
      </c>
      <c r="J39" s="12">
        <v>6070.8</v>
      </c>
      <c r="K39" s="31"/>
      <c r="L39" s="31"/>
      <c r="M39" s="31"/>
      <c r="N39" s="31"/>
      <c r="O39" s="30"/>
      <c r="P39" s="30"/>
      <c r="Q39" s="217"/>
    </row>
    <row r="40" spans="1:17" ht="15">
      <c r="A40" s="179"/>
      <c r="B40" s="217"/>
      <c r="C40" s="181"/>
      <c r="D40" s="135"/>
      <c r="E40" s="135"/>
      <c r="F40" s="30" t="s">
        <v>71</v>
      </c>
      <c r="G40" s="12">
        <f t="shared" si="6"/>
        <v>6070.8</v>
      </c>
      <c r="H40" s="12">
        <v>0</v>
      </c>
      <c r="I40" s="12">
        <v>6070.8</v>
      </c>
      <c r="J40" s="12">
        <v>0</v>
      </c>
      <c r="K40" s="31"/>
      <c r="L40" s="31"/>
      <c r="M40" s="31"/>
      <c r="N40" s="31"/>
      <c r="O40" s="30"/>
      <c r="P40" s="30"/>
      <c r="Q40" s="217"/>
    </row>
    <row r="41" spans="1:17" ht="18" customHeight="1">
      <c r="A41" s="137"/>
      <c r="B41" s="175" t="s">
        <v>168</v>
      </c>
      <c r="C41" s="170" t="s">
        <v>185</v>
      </c>
      <c r="D41" s="170" t="s">
        <v>63</v>
      </c>
      <c r="E41" s="170" t="s">
        <v>67</v>
      </c>
      <c r="F41" s="79" t="s">
        <v>30</v>
      </c>
      <c r="G41" s="74">
        <f>G42+G43+G44+G45+G46+G47</f>
        <v>26253</v>
      </c>
      <c r="H41" s="74">
        <f>H42+H43+H44+H45+H46+H47</f>
        <v>21877.5</v>
      </c>
      <c r="I41" s="74">
        <f>I42+I43+I44+I45+I46+I47</f>
        <v>26253</v>
      </c>
      <c r="J41" s="74">
        <f>J42+J43+J44+J45+J46+J47</f>
        <v>21877.5</v>
      </c>
      <c r="K41" s="31"/>
      <c r="L41" s="31"/>
      <c r="M41" s="31"/>
      <c r="N41" s="31"/>
      <c r="O41" s="30"/>
      <c r="P41" s="30"/>
      <c r="Q41" s="96"/>
    </row>
    <row r="42" spans="1:22" ht="19.5" customHeight="1">
      <c r="A42" s="203" t="s">
        <v>50</v>
      </c>
      <c r="B42" s="216"/>
      <c r="C42" s="181"/>
      <c r="D42" s="218"/>
      <c r="E42" s="218"/>
      <c r="F42" s="158" t="s">
        <v>39</v>
      </c>
      <c r="G42" s="8">
        <f aca="true" t="shared" si="7" ref="G42:G47">I42</f>
        <v>4375.5</v>
      </c>
      <c r="H42" s="8">
        <f aca="true" t="shared" si="8" ref="H42:H47">J42</f>
        <v>4375.5</v>
      </c>
      <c r="I42" s="8">
        <v>4375.5</v>
      </c>
      <c r="J42" s="8">
        <v>4375.5</v>
      </c>
      <c r="K42" s="8"/>
      <c r="L42" s="8"/>
      <c r="M42" s="8"/>
      <c r="N42" s="8"/>
      <c r="O42" s="95"/>
      <c r="P42" s="95"/>
      <c r="Q42" s="175" t="s">
        <v>2</v>
      </c>
      <c r="T42" s="72">
        <f>T43+T44+T45+T46+T47+T49</f>
        <v>177325.3</v>
      </c>
      <c r="V42" s="72">
        <f>V43+V44+V45+V46+V47+V49</f>
        <v>168969.3</v>
      </c>
    </row>
    <row r="43" spans="1:25" ht="18" customHeight="1">
      <c r="A43" s="210"/>
      <c r="B43" s="216"/>
      <c r="C43" s="181"/>
      <c r="D43" s="218"/>
      <c r="E43" s="218"/>
      <c r="F43" s="158" t="s">
        <v>40</v>
      </c>
      <c r="G43" s="8">
        <f t="shared" si="7"/>
        <v>4375.5</v>
      </c>
      <c r="H43" s="8">
        <f t="shared" si="8"/>
        <v>4375.5</v>
      </c>
      <c r="I43" s="8">
        <v>4375.5</v>
      </c>
      <c r="J43" s="8">
        <v>4375.5</v>
      </c>
      <c r="K43" s="8"/>
      <c r="L43" s="8"/>
      <c r="M43" s="8"/>
      <c r="N43" s="8"/>
      <c r="O43" s="95"/>
      <c r="P43" s="95"/>
      <c r="Q43" s="217"/>
      <c r="T43" s="72">
        <f>G42+G49+G84+G91+G98+G105+G112+G56+G63+G70+G77</f>
        <v>25259.9</v>
      </c>
      <c r="U43" s="72">
        <f>H42+H49+H84+H91+H98+H56+H63+H70+H77</f>
        <v>21111.5</v>
      </c>
      <c r="V43" s="72">
        <f>I42+I49+I56+I63+I84+I91+I98+I105+I112+Y43</f>
        <v>24559.9</v>
      </c>
      <c r="Y43">
        <v>1150</v>
      </c>
    </row>
    <row r="44" spans="1:25" ht="19.5" customHeight="1">
      <c r="A44" s="210"/>
      <c r="B44" s="216"/>
      <c r="C44" s="181"/>
      <c r="D44" s="218"/>
      <c r="E44" s="218"/>
      <c r="F44" s="158" t="s">
        <v>68</v>
      </c>
      <c r="G44" s="8">
        <f t="shared" si="7"/>
        <v>4375.5</v>
      </c>
      <c r="H44" s="8">
        <f t="shared" si="8"/>
        <v>4375.5</v>
      </c>
      <c r="I44" s="8">
        <v>4375.5</v>
      </c>
      <c r="J44" s="8">
        <v>4375.5</v>
      </c>
      <c r="K44" s="8"/>
      <c r="L44" s="8"/>
      <c r="M44" s="8"/>
      <c r="N44" s="8"/>
      <c r="O44" s="95"/>
      <c r="P44" s="95"/>
      <c r="Q44" s="217"/>
      <c r="T44" s="72">
        <f>G43+G50+G85+G92+G99+G106+G113+G57+G64+G71+G78</f>
        <v>27677.8</v>
      </c>
      <c r="U44" s="72">
        <f>H43+H50+H85+H92+H99+H57+H64+H71+H78</f>
        <v>21111.5</v>
      </c>
      <c r="V44" s="72">
        <f>I43+I50+I57+I64+I85+I92+I99+I106+I113+Y44</f>
        <v>26086.6</v>
      </c>
      <c r="Y44">
        <v>1600</v>
      </c>
    </row>
    <row r="45" spans="1:25" ht="21" customHeight="1">
      <c r="A45" s="210"/>
      <c r="B45" s="216"/>
      <c r="C45" s="181"/>
      <c r="D45" s="218"/>
      <c r="E45" s="218"/>
      <c r="F45" s="158" t="s">
        <v>69</v>
      </c>
      <c r="G45" s="8">
        <f t="shared" si="7"/>
        <v>4375.5</v>
      </c>
      <c r="H45" s="8">
        <f t="shared" si="8"/>
        <v>4375.5</v>
      </c>
      <c r="I45" s="8">
        <v>4375.5</v>
      </c>
      <c r="J45" s="8">
        <v>4375.5</v>
      </c>
      <c r="K45" s="8"/>
      <c r="L45" s="8"/>
      <c r="M45" s="8"/>
      <c r="N45" s="8"/>
      <c r="O45" s="95"/>
      <c r="P45" s="95"/>
      <c r="Q45" s="217"/>
      <c r="T45" s="72">
        <f>G44+G51+G86+G93+G100+G107+G114+G58+G65+G72+G79</f>
        <v>31171.9</v>
      </c>
      <c r="U45" s="72">
        <f>H44+H51+H86+H93+H100+H58+H65+H72+H79</f>
        <v>21111.5</v>
      </c>
      <c r="V45" s="72">
        <f>I44+I51+I58+I65+I86+I93+I100+I107+I114+Y45</f>
        <v>29580.7</v>
      </c>
      <c r="Y45">
        <v>1100</v>
      </c>
    </row>
    <row r="46" spans="1:25" ht="24.75" customHeight="1">
      <c r="A46" s="210"/>
      <c r="B46" s="216"/>
      <c r="C46" s="181"/>
      <c r="D46" s="218"/>
      <c r="E46" s="218"/>
      <c r="F46" s="156" t="s">
        <v>70</v>
      </c>
      <c r="G46" s="8">
        <f t="shared" si="7"/>
        <v>4375.5</v>
      </c>
      <c r="H46" s="8">
        <f t="shared" si="8"/>
        <v>4375.5</v>
      </c>
      <c r="I46" s="8">
        <v>4375.5</v>
      </c>
      <c r="J46" s="8">
        <v>4375.5</v>
      </c>
      <c r="K46" s="29"/>
      <c r="L46" s="29"/>
      <c r="M46" s="29"/>
      <c r="N46" s="29"/>
      <c r="O46" s="90"/>
      <c r="P46" s="90"/>
      <c r="Q46" s="217"/>
      <c r="T46" s="72">
        <f>G45+G52+G87+G94+G101+G108+G115+G59+G66+G73+G80</f>
        <v>31071.9</v>
      </c>
      <c r="U46" s="72">
        <f>H45+H52+H87+H94+H101+H59+H66+H73+H80</f>
        <v>20561.5</v>
      </c>
      <c r="V46" s="72">
        <f>I45+I52+I59+I66+I87+I94+I101+I108+I115+Y46</f>
        <v>29580.7</v>
      </c>
      <c r="Y46">
        <v>1100</v>
      </c>
    </row>
    <row r="47" spans="1:25" ht="18.75" customHeight="1">
      <c r="A47" s="167"/>
      <c r="B47" s="209"/>
      <c r="C47" s="172"/>
      <c r="D47" s="171"/>
      <c r="E47" s="171"/>
      <c r="F47" s="156" t="s">
        <v>71</v>
      </c>
      <c r="G47" s="8">
        <f t="shared" si="7"/>
        <v>4375.5</v>
      </c>
      <c r="H47" s="8">
        <f t="shared" si="8"/>
        <v>0</v>
      </c>
      <c r="I47" s="8">
        <v>4375.5</v>
      </c>
      <c r="J47" s="8">
        <v>0</v>
      </c>
      <c r="K47" s="29"/>
      <c r="L47" s="29"/>
      <c r="M47" s="29"/>
      <c r="N47" s="29"/>
      <c r="O47" s="90"/>
      <c r="P47" s="90"/>
      <c r="Q47" s="217"/>
      <c r="T47" s="72">
        <f>G46+G53+G88+G95+G102+G109+G116+G60+G67+G74+G81</f>
        <v>31071.9</v>
      </c>
      <c r="U47" s="72">
        <f>H46+H53+H88+H95+H102+H60+H67+H74+H81</f>
        <v>20561.5</v>
      </c>
      <c r="V47" s="72">
        <f>I46+I53+I60+I67+I88+I95+I102+I109+I116+Y47</f>
        <v>29580.7</v>
      </c>
      <c r="Y47">
        <v>1100</v>
      </c>
    </row>
    <row r="48" spans="1:22" ht="24" customHeight="1">
      <c r="A48" s="178" t="s">
        <v>51</v>
      </c>
      <c r="B48" s="175" t="s">
        <v>96</v>
      </c>
      <c r="C48" s="170" t="s">
        <v>181</v>
      </c>
      <c r="D48" s="170" t="s">
        <v>63</v>
      </c>
      <c r="E48" s="170" t="s">
        <v>67</v>
      </c>
      <c r="F48" s="159" t="s">
        <v>30</v>
      </c>
      <c r="G48" s="13">
        <f>G49+G50+G51+G52+G53+G54</f>
        <v>34664.6</v>
      </c>
      <c r="H48" s="13">
        <f>H49+H50+H51+H52+H53+H54</f>
        <v>25258</v>
      </c>
      <c r="I48" s="13">
        <f>I49+I50+I51+I52+I53+I54</f>
        <v>34664.6</v>
      </c>
      <c r="J48" s="13">
        <f>J49+J50+J51+J52+J53+J54</f>
        <v>25258</v>
      </c>
      <c r="K48" s="29"/>
      <c r="L48" s="29"/>
      <c r="M48" s="29"/>
      <c r="N48" s="29"/>
      <c r="O48" s="90"/>
      <c r="P48" s="90"/>
      <c r="Q48" s="217"/>
      <c r="T48" s="72"/>
      <c r="U48" s="72"/>
      <c r="V48" s="72"/>
    </row>
    <row r="49" spans="1:25" ht="20.25" customHeight="1">
      <c r="A49" s="210"/>
      <c r="B49" s="216"/>
      <c r="C49" s="181"/>
      <c r="D49" s="218"/>
      <c r="E49" s="218"/>
      <c r="F49" s="158" t="s">
        <v>39</v>
      </c>
      <c r="G49" s="14">
        <f>I49</f>
        <v>5051.6</v>
      </c>
      <c r="H49" s="14">
        <f>J49</f>
        <v>5051.6</v>
      </c>
      <c r="I49" s="14">
        <v>5051.6</v>
      </c>
      <c r="J49" s="14">
        <v>5051.6</v>
      </c>
      <c r="K49" s="12"/>
      <c r="L49" s="12"/>
      <c r="M49" s="12"/>
      <c r="N49" s="12"/>
      <c r="O49" s="54"/>
      <c r="P49" s="54"/>
      <c r="Q49" s="217"/>
      <c r="T49" s="72">
        <f>G47+G54+G89+G96+G103+G110+G117+G61+G68+G75+G82</f>
        <v>31071.9</v>
      </c>
      <c r="U49" s="72">
        <f>H47+H54+H89+H96+H103+H61+H68+H75+H82</f>
        <v>0</v>
      </c>
      <c r="V49" s="72">
        <f>I47+I54+I61+I68+I89+I96+I103+I110+I117+Y49</f>
        <v>29580.7</v>
      </c>
      <c r="Y49">
        <v>1100</v>
      </c>
    </row>
    <row r="50" spans="1:17" ht="20.25" customHeight="1">
      <c r="A50" s="210"/>
      <c r="B50" s="216"/>
      <c r="C50" s="181"/>
      <c r="D50" s="218"/>
      <c r="E50" s="218"/>
      <c r="F50" s="158" t="s">
        <v>40</v>
      </c>
      <c r="G50" s="14">
        <v>5922.6</v>
      </c>
      <c r="H50" s="14">
        <f>J50</f>
        <v>5051.6</v>
      </c>
      <c r="I50" s="14">
        <v>5922.6</v>
      </c>
      <c r="J50" s="14">
        <v>5051.6</v>
      </c>
      <c r="K50" s="12"/>
      <c r="L50" s="12"/>
      <c r="M50" s="12"/>
      <c r="N50" s="12"/>
      <c r="O50" s="54"/>
      <c r="P50" s="54"/>
      <c r="Q50" s="217"/>
    </row>
    <row r="51" spans="1:17" ht="18" customHeight="1">
      <c r="A51" s="210"/>
      <c r="B51" s="216"/>
      <c r="C51" s="181"/>
      <c r="D51" s="218"/>
      <c r="E51" s="218"/>
      <c r="F51" s="158" t="s">
        <v>68</v>
      </c>
      <c r="G51" s="14">
        <v>5922.6</v>
      </c>
      <c r="H51" s="14">
        <f>J51</f>
        <v>5051.6</v>
      </c>
      <c r="I51" s="14">
        <v>5922.6</v>
      </c>
      <c r="J51" s="14">
        <v>5051.6</v>
      </c>
      <c r="K51" s="12"/>
      <c r="L51" s="12"/>
      <c r="M51" s="12"/>
      <c r="N51" s="12"/>
      <c r="O51" s="54"/>
      <c r="P51" s="54"/>
      <c r="Q51" s="217"/>
    </row>
    <row r="52" spans="1:17" ht="19.5" customHeight="1">
      <c r="A52" s="210"/>
      <c r="B52" s="216"/>
      <c r="C52" s="181"/>
      <c r="D52" s="218"/>
      <c r="E52" s="218"/>
      <c r="F52" s="158" t="s">
        <v>69</v>
      </c>
      <c r="G52" s="14">
        <v>5922.6</v>
      </c>
      <c r="H52" s="14">
        <f>J52</f>
        <v>5051.6</v>
      </c>
      <c r="I52" s="14">
        <v>5922.6</v>
      </c>
      <c r="J52" s="14">
        <v>5051.6</v>
      </c>
      <c r="K52" s="12"/>
      <c r="L52" s="12"/>
      <c r="M52" s="12"/>
      <c r="N52" s="12"/>
      <c r="O52" s="54"/>
      <c r="P52" s="54"/>
      <c r="Q52" s="217"/>
    </row>
    <row r="53" spans="1:17" ht="21" customHeight="1">
      <c r="A53" s="210"/>
      <c r="B53" s="216"/>
      <c r="C53" s="181"/>
      <c r="D53" s="218"/>
      <c r="E53" s="218"/>
      <c r="F53" s="156" t="s">
        <v>70</v>
      </c>
      <c r="G53" s="14">
        <v>5922.6</v>
      </c>
      <c r="H53" s="14">
        <f>J53</f>
        <v>5051.6</v>
      </c>
      <c r="I53" s="14">
        <v>5922.6</v>
      </c>
      <c r="J53" s="14">
        <v>5051.6</v>
      </c>
      <c r="K53" s="31"/>
      <c r="L53" s="31"/>
      <c r="M53" s="31"/>
      <c r="N53" s="31"/>
      <c r="O53" s="30"/>
      <c r="P53" s="30"/>
      <c r="Q53" s="217"/>
    </row>
    <row r="54" spans="1:20" ht="18.75" customHeight="1">
      <c r="A54" s="167"/>
      <c r="B54" s="209"/>
      <c r="C54" s="172"/>
      <c r="D54" s="171"/>
      <c r="E54" s="171"/>
      <c r="F54" s="156" t="s">
        <v>71</v>
      </c>
      <c r="G54" s="14">
        <v>5922.6</v>
      </c>
      <c r="H54" s="14">
        <v>0</v>
      </c>
      <c r="I54" s="14">
        <v>5922.6</v>
      </c>
      <c r="J54" s="14">
        <v>0</v>
      </c>
      <c r="K54" s="31"/>
      <c r="L54" s="31"/>
      <c r="M54" s="31"/>
      <c r="N54" s="31"/>
      <c r="O54" s="30"/>
      <c r="P54" s="30"/>
      <c r="Q54" s="217"/>
      <c r="T54" t="s">
        <v>169</v>
      </c>
    </row>
    <row r="55" spans="1:23" ht="22.5" customHeight="1">
      <c r="A55" s="178" t="s">
        <v>52</v>
      </c>
      <c r="B55" s="175" t="s">
        <v>145</v>
      </c>
      <c r="C55" s="170" t="s">
        <v>182</v>
      </c>
      <c r="D55" s="170" t="s">
        <v>63</v>
      </c>
      <c r="E55" s="170" t="s">
        <v>67</v>
      </c>
      <c r="F55" s="160" t="s">
        <v>30</v>
      </c>
      <c r="G55" s="13">
        <f>I55</f>
        <v>1680</v>
      </c>
      <c r="H55" s="13">
        <f>J55</f>
        <v>1400</v>
      </c>
      <c r="I55" s="13">
        <f>I56+I57+I58+I59+I60+I61</f>
        <v>1680</v>
      </c>
      <c r="J55" s="13">
        <f>SUM(J56:J61)</f>
        <v>1400</v>
      </c>
      <c r="K55" s="35"/>
      <c r="L55" s="35"/>
      <c r="M55" s="35"/>
      <c r="N55" s="35"/>
      <c r="O55" s="15"/>
      <c r="P55" s="15"/>
      <c r="Q55" s="175" t="s">
        <v>81</v>
      </c>
      <c r="T55" s="72">
        <f>V55</f>
        <v>11936</v>
      </c>
      <c r="U55" s="72">
        <f>W55</f>
        <v>72449.5</v>
      </c>
      <c r="V55" s="72">
        <f>V56+V57+V58+V59+V60+V61</f>
        <v>11936</v>
      </c>
      <c r="W55" s="72">
        <f>W56+W57+W58+W59+W60+W61</f>
        <v>72449.5</v>
      </c>
    </row>
    <row r="56" spans="1:23" ht="18" customHeight="1">
      <c r="A56" s="203"/>
      <c r="B56" s="216"/>
      <c r="C56" s="181"/>
      <c r="D56" s="218"/>
      <c r="E56" s="218"/>
      <c r="F56" s="163">
        <v>2024</v>
      </c>
      <c r="G56" s="57">
        <v>280</v>
      </c>
      <c r="H56" s="57">
        <f aca="true" t="shared" si="9" ref="G56:H61">J56</f>
        <v>280</v>
      </c>
      <c r="I56" s="57">
        <v>280</v>
      </c>
      <c r="J56" s="57">
        <v>280</v>
      </c>
      <c r="K56" s="36"/>
      <c r="L56" s="36"/>
      <c r="M56" s="36"/>
      <c r="N56" s="36"/>
      <c r="O56" s="16"/>
      <c r="P56" s="16"/>
      <c r="Q56" s="216"/>
      <c r="T56" s="72">
        <f aca="true" t="shared" si="10" ref="T56:T62">V56</f>
        <v>1330</v>
      </c>
      <c r="U56" s="72">
        <f aca="true" t="shared" si="11" ref="U56:U62">W56</f>
        <v>14489.9</v>
      </c>
      <c r="V56" s="72">
        <f aca="true" t="shared" si="12" ref="V56:V61">I56+I63+I70+I77</f>
        <v>1330</v>
      </c>
      <c r="W56" s="72">
        <f aca="true" t="shared" si="13" ref="W56:W61">J56+J63+J70+J77+J84+J91+J98+J105</f>
        <v>14489.9</v>
      </c>
    </row>
    <row r="57" spans="1:23" ht="18.75" customHeight="1">
      <c r="A57" s="203"/>
      <c r="B57" s="216"/>
      <c r="C57" s="181"/>
      <c r="D57" s="218"/>
      <c r="E57" s="218"/>
      <c r="F57" s="163">
        <v>2025</v>
      </c>
      <c r="G57" s="57">
        <v>280</v>
      </c>
      <c r="H57" s="57">
        <f t="shared" si="9"/>
        <v>280</v>
      </c>
      <c r="I57" s="57">
        <v>280</v>
      </c>
      <c r="J57" s="57">
        <v>280</v>
      </c>
      <c r="K57" s="36"/>
      <c r="L57" s="36"/>
      <c r="M57" s="36"/>
      <c r="N57" s="36"/>
      <c r="O57" s="16"/>
      <c r="P57" s="16"/>
      <c r="Q57" s="216"/>
      <c r="T57" s="72">
        <f t="shared" si="10"/>
        <v>2121.2</v>
      </c>
      <c r="U57" s="72">
        <f t="shared" si="11"/>
        <v>14489.9</v>
      </c>
      <c r="V57" s="72">
        <f t="shared" si="12"/>
        <v>2121.2</v>
      </c>
      <c r="W57" s="72">
        <f t="shared" si="13"/>
        <v>14489.9</v>
      </c>
    </row>
    <row r="58" spans="1:23" ht="18.75" customHeight="1">
      <c r="A58" s="203"/>
      <c r="B58" s="216"/>
      <c r="C58" s="181"/>
      <c r="D58" s="218"/>
      <c r="E58" s="218"/>
      <c r="F58" s="163">
        <v>2026</v>
      </c>
      <c r="G58" s="57">
        <f t="shared" si="9"/>
        <v>280</v>
      </c>
      <c r="H58" s="57">
        <f t="shared" si="9"/>
        <v>280</v>
      </c>
      <c r="I58" s="57">
        <v>280</v>
      </c>
      <c r="J58" s="57">
        <v>280</v>
      </c>
      <c r="K58" s="36"/>
      <c r="L58" s="36"/>
      <c r="M58" s="36"/>
      <c r="N58" s="36"/>
      <c r="O58" s="16"/>
      <c r="P58" s="16"/>
      <c r="Q58" s="216"/>
      <c r="T58" s="72">
        <f t="shared" si="10"/>
        <v>2121.2</v>
      </c>
      <c r="U58" s="72">
        <f t="shared" si="11"/>
        <v>14489.9</v>
      </c>
      <c r="V58" s="72">
        <f t="shared" si="12"/>
        <v>2121.2</v>
      </c>
      <c r="W58" s="72">
        <f t="shared" si="13"/>
        <v>14489.9</v>
      </c>
    </row>
    <row r="59" spans="1:23" ht="15">
      <c r="A59" s="203"/>
      <c r="B59" s="216"/>
      <c r="C59" s="181"/>
      <c r="D59" s="218"/>
      <c r="E59" s="218"/>
      <c r="F59" s="163">
        <v>2027</v>
      </c>
      <c r="G59" s="57">
        <f t="shared" si="9"/>
        <v>280</v>
      </c>
      <c r="H59" s="57">
        <f t="shared" si="9"/>
        <v>280</v>
      </c>
      <c r="I59" s="57">
        <v>280</v>
      </c>
      <c r="J59" s="57">
        <v>280</v>
      </c>
      <c r="K59" s="36"/>
      <c r="L59" s="36"/>
      <c r="M59" s="36"/>
      <c r="N59" s="36"/>
      <c r="O59" s="16"/>
      <c r="P59" s="16"/>
      <c r="Q59" s="216"/>
      <c r="T59" s="72">
        <f t="shared" si="10"/>
        <v>2121.2</v>
      </c>
      <c r="U59" s="72">
        <f t="shared" si="11"/>
        <v>14489.9</v>
      </c>
      <c r="V59" s="72">
        <f t="shared" si="12"/>
        <v>2121.2</v>
      </c>
      <c r="W59" s="72">
        <f t="shared" si="13"/>
        <v>14489.9</v>
      </c>
    </row>
    <row r="60" spans="1:23" ht="22.5" customHeight="1">
      <c r="A60" s="203"/>
      <c r="B60" s="216"/>
      <c r="C60" s="181"/>
      <c r="D60" s="218"/>
      <c r="E60" s="218"/>
      <c r="F60" s="163">
        <v>2028</v>
      </c>
      <c r="G60" s="57">
        <f t="shared" si="9"/>
        <v>280</v>
      </c>
      <c r="H60" s="57">
        <f t="shared" si="9"/>
        <v>280</v>
      </c>
      <c r="I60" s="57">
        <v>280</v>
      </c>
      <c r="J60" s="57">
        <v>280</v>
      </c>
      <c r="K60" s="36"/>
      <c r="L60" s="36"/>
      <c r="M60" s="36"/>
      <c r="N60" s="36"/>
      <c r="O60" s="16"/>
      <c r="P60" s="16"/>
      <c r="Q60" s="216"/>
      <c r="T60" s="72">
        <f t="shared" si="10"/>
        <v>2121.2</v>
      </c>
      <c r="U60" s="72">
        <f t="shared" si="11"/>
        <v>14489.9</v>
      </c>
      <c r="V60" s="72">
        <f t="shared" si="12"/>
        <v>2121.2</v>
      </c>
      <c r="W60" s="72">
        <f t="shared" si="13"/>
        <v>14489.9</v>
      </c>
    </row>
    <row r="61" spans="1:23" ht="24" customHeight="1">
      <c r="A61" s="177"/>
      <c r="B61" s="209"/>
      <c r="C61" s="172"/>
      <c r="D61" s="218"/>
      <c r="E61" s="218"/>
      <c r="F61" s="157">
        <v>2029</v>
      </c>
      <c r="G61" s="57">
        <f t="shared" si="9"/>
        <v>280</v>
      </c>
      <c r="H61" s="57">
        <f t="shared" si="9"/>
        <v>0</v>
      </c>
      <c r="I61" s="57">
        <v>280</v>
      </c>
      <c r="J61" s="57">
        <v>0</v>
      </c>
      <c r="K61" s="36"/>
      <c r="L61" s="36"/>
      <c r="M61" s="36"/>
      <c r="N61" s="36"/>
      <c r="O61" s="16"/>
      <c r="P61" s="16"/>
      <c r="Q61" s="209"/>
      <c r="T61" s="72">
        <f t="shared" si="10"/>
        <v>2121.2</v>
      </c>
      <c r="U61" s="72">
        <f t="shared" si="11"/>
        <v>0</v>
      </c>
      <c r="V61" s="72">
        <f t="shared" si="12"/>
        <v>2121.2</v>
      </c>
      <c r="W61" s="72">
        <f t="shared" si="13"/>
        <v>0</v>
      </c>
    </row>
    <row r="62" spans="1:23" ht="24.75" customHeight="1">
      <c r="A62" s="178" t="s">
        <v>78</v>
      </c>
      <c r="B62" s="175" t="s">
        <v>146</v>
      </c>
      <c r="C62" s="170" t="s">
        <v>182</v>
      </c>
      <c r="D62" s="170" t="s">
        <v>63</v>
      </c>
      <c r="E62" s="170" t="s">
        <v>67</v>
      </c>
      <c r="F62" s="160" t="s">
        <v>30</v>
      </c>
      <c r="G62" s="13">
        <f>I62</f>
        <v>2100</v>
      </c>
      <c r="H62" s="13">
        <f>J62</f>
        <v>1750</v>
      </c>
      <c r="I62" s="13">
        <f>SUM(I63:I68)</f>
        <v>2100</v>
      </c>
      <c r="J62" s="13">
        <f>SUM(J63:J68)</f>
        <v>1750</v>
      </c>
      <c r="K62" s="35"/>
      <c r="L62" s="35"/>
      <c r="M62" s="35"/>
      <c r="N62" s="35"/>
      <c r="O62" s="15"/>
      <c r="P62" s="15"/>
      <c r="Q62" s="175" t="s">
        <v>82</v>
      </c>
      <c r="T62" s="72">
        <f t="shared" si="10"/>
        <v>2121.2</v>
      </c>
      <c r="U62" s="72">
        <f t="shared" si="11"/>
        <v>0</v>
      </c>
      <c r="V62" s="72">
        <f>I61+I68+I75+I82</f>
        <v>2121.2</v>
      </c>
      <c r="W62" s="72">
        <f>J61+J68+J75+J82+J89+J96+J103+J110</f>
        <v>0</v>
      </c>
    </row>
    <row r="63" spans="1:17" ht="24.75" customHeight="1">
      <c r="A63" s="203"/>
      <c r="B63" s="216"/>
      <c r="C63" s="181"/>
      <c r="D63" s="218"/>
      <c r="E63" s="218"/>
      <c r="F63" s="163">
        <v>2024</v>
      </c>
      <c r="G63" s="57">
        <f aca="true" t="shared" si="14" ref="G63:H68">I63</f>
        <v>350</v>
      </c>
      <c r="H63" s="57">
        <f t="shared" si="14"/>
        <v>350</v>
      </c>
      <c r="I63" s="57">
        <v>350</v>
      </c>
      <c r="J63" s="57">
        <v>350</v>
      </c>
      <c r="K63" s="36"/>
      <c r="L63" s="36"/>
      <c r="M63" s="36"/>
      <c r="N63" s="36"/>
      <c r="O63" s="16"/>
      <c r="P63" s="16"/>
      <c r="Q63" s="216"/>
    </row>
    <row r="64" spans="1:17" ht="24.75" customHeight="1">
      <c r="A64" s="203"/>
      <c r="B64" s="216"/>
      <c r="C64" s="181"/>
      <c r="D64" s="218"/>
      <c r="E64" s="218"/>
      <c r="F64" s="163">
        <v>2025</v>
      </c>
      <c r="G64" s="57">
        <f t="shared" si="14"/>
        <v>350</v>
      </c>
      <c r="H64" s="57">
        <f t="shared" si="14"/>
        <v>350</v>
      </c>
      <c r="I64" s="57">
        <v>350</v>
      </c>
      <c r="J64" s="57">
        <v>350</v>
      </c>
      <c r="K64" s="36"/>
      <c r="L64" s="36"/>
      <c r="M64" s="36"/>
      <c r="N64" s="36"/>
      <c r="O64" s="16"/>
      <c r="P64" s="16"/>
      <c r="Q64" s="216"/>
    </row>
    <row r="65" spans="1:17" ht="24.75" customHeight="1">
      <c r="A65" s="203"/>
      <c r="B65" s="216"/>
      <c r="C65" s="181"/>
      <c r="D65" s="218"/>
      <c r="E65" s="218"/>
      <c r="F65" s="163">
        <v>2026</v>
      </c>
      <c r="G65" s="57">
        <f t="shared" si="14"/>
        <v>350</v>
      </c>
      <c r="H65" s="57">
        <f t="shared" si="14"/>
        <v>350</v>
      </c>
      <c r="I65" s="57">
        <v>350</v>
      </c>
      <c r="J65" s="57">
        <v>350</v>
      </c>
      <c r="K65" s="36"/>
      <c r="L65" s="36"/>
      <c r="M65" s="36"/>
      <c r="N65" s="36"/>
      <c r="O65" s="16"/>
      <c r="P65" s="16"/>
      <c r="Q65" s="216"/>
    </row>
    <row r="66" spans="1:17" ht="24.75" customHeight="1">
      <c r="A66" s="203"/>
      <c r="B66" s="216"/>
      <c r="C66" s="181"/>
      <c r="D66" s="218"/>
      <c r="E66" s="218"/>
      <c r="F66" s="163">
        <v>2027</v>
      </c>
      <c r="G66" s="57">
        <f t="shared" si="14"/>
        <v>350</v>
      </c>
      <c r="H66" s="57">
        <f t="shared" si="14"/>
        <v>350</v>
      </c>
      <c r="I66" s="57">
        <v>350</v>
      </c>
      <c r="J66" s="57">
        <v>350</v>
      </c>
      <c r="K66" s="36"/>
      <c r="L66" s="36"/>
      <c r="M66" s="36"/>
      <c r="N66" s="36"/>
      <c r="O66" s="16"/>
      <c r="P66" s="16"/>
      <c r="Q66" s="216"/>
    </row>
    <row r="67" spans="1:17" ht="24.75" customHeight="1">
      <c r="A67" s="203"/>
      <c r="B67" s="216"/>
      <c r="C67" s="181"/>
      <c r="D67" s="218"/>
      <c r="E67" s="218"/>
      <c r="F67" s="163">
        <v>2028</v>
      </c>
      <c r="G67" s="57">
        <f t="shared" si="14"/>
        <v>350</v>
      </c>
      <c r="H67" s="57">
        <f t="shared" si="14"/>
        <v>350</v>
      </c>
      <c r="I67" s="57">
        <v>350</v>
      </c>
      <c r="J67" s="57">
        <v>350</v>
      </c>
      <c r="K67" s="36"/>
      <c r="L67" s="36"/>
      <c r="M67" s="36"/>
      <c r="N67" s="36"/>
      <c r="O67" s="16"/>
      <c r="P67" s="16"/>
      <c r="Q67" s="216"/>
    </row>
    <row r="68" spans="1:17" ht="24.75" customHeight="1">
      <c r="A68" s="177"/>
      <c r="B68" s="209"/>
      <c r="C68" s="172"/>
      <c r="D68" s="218"/>
      <c r="E68" s="218"/>
      <c r="F68" s="157">
        <v>2029</v>
      </c>
      <c r="G68" s="57">
        <f t="shared" si="14"/>
        <v>350</v>
      </c>
      <c r="H68" s="57">
        <f t="shared" si="14"/>
        <v>0</v>
      </c>
      <c r="I68" s="57">
        <v>350</v>
      </c>
      <c r="J68" s="57">
        <v>0</v>
      </c>
      <c r="K68" s="36"/>
      <c r="L68" s="36"/>
      <c r="M68" s="36"/>
      <c r="N68" s="36"/>
      <c r="O68" s="16"/>
      <c r="P68" s="16"/>
      <c r="Q68" s="209"/>
    </row>
    <row r="69" spans="1:17" ht="31.5" customHeight="1">
      <c r="A69" s="178" t="s">
        <v>86</v>
      </c>
      <c r="B69" s="175" t="s">
        <v>147</v>
      </c>
      <c r="C69" s="170" t="s">
        <v>182</v>
      </c>
      <c r="D69" s="170" t="s">
        <v>63</v>
      </c>
      <c r="E69" s="170" t="s">
        <v>67</v>
      </c>
      <c r="F69" s="160" t="s">
        <v>30</v>
      </c>
      <c r="G69" s="13">
        <f>I69</f>
        <v>1693.5</v>
      </c>
      <c r="H69" s="13">
        <f>J69</f>
        <v>1400</v>
      </c>
      <c r="I69" s="13">
        <f>I70+I71+I72+I73+I74+I75</f>
        <v>1693.5</v>
      </c>
      <c r="J69" s="13">
        <f>SUM(J70:J75)</f>
        <v>1400</v>
      </c>
      <c r="K69" s="35"/>
      <c r="L69" s="35"/>
      <c r="M69" s="35"/>
      <c r="N69" s="35"/>
      <c r="O69" s="15"/>
      <c r="P69" s="15"/>
      <c r="Q69" s="175" t="s">
        <v>85</v>
      </c>
    </row>
    <row r="70" spans="1:17" ht="24" customHeight="1">
      <c r="A70" s="203"/>
      <c r="B70" s="216"/>
      <c r="C70" s="181"/>
      <c r="D70" s="218"/>
      <c r="E70" s="218"/>
      <c r="F70" s="163">
        <v>2024</v>
      </c>
      <c r="G70" s="57">
        <f aca="true" t="shared" si="15" ref="G70:H75">I70</f>
        <v>280</v>
      </c>
      <c r="H70" s="57">
        <f t="shared" si="15"/>
        <v>280</v>
      </c>
      <c r="I70" s="57">
        <v>280</v>
      </c>
      <c r="J70" s="57">
        <v>280</v>
      </c>
      <c r="K70" s="36"/>
      <c r="L70" s="36"/>
      <c r="M70" s="36"/>
      <c r="N70" s="36"/>
      <c r="O70" s="16"/>
      <c r="P70" s="16"/>
      <c r="Q70" s="216"/>
    </row>
    <row r="71" spans="1:17" ht="21" customHeight="1">
      <c r="A71" s="203"/>
      <c r="B71" s="216"/>
      <c r="C71" s="181"/>
      <c r="D71" s="218"/>
      <c r="E71" s="218"/>
      <c r="F71" s="163">
        <v>2025</v>
      </c>
      <c r="G71" s="57">
        <f t="shared" si="15"/>
        <v>282.7</v>
      </c>
      <c r="H71" s="57">
        <f t="shared" si="15"/>
        <v>280</v>
      </c>
      <c r="I71" s="57">
        <v>282.7</v>
      </c>
      <c r="J71" s="57">
        <v>280</v>
      </c>
      <c r="K71" s="36"/>
      <c r="L71" s="36"/>
      <c r="M71" s="36"/>
      <c r="N71" s="36"/>
      <c r="O71" s="16"/>
      <c r="P71" s="16"/>
      <c r="Q71" s="216"/>
    </row>
    <row r="72" spans="1:17" ht="20.25" customHeight="1">
      <c r="A72" s="203"/>
      <c r="B72" s="216"/>
      <c r="C72" s="181"/>
      <c r="D72" s="218"/>
      <c r="E72" s="218"/>
      <c r="F72" s="163">
        <v>2026</v>
      </c>
      <c r="G72" s="57">
        <f t="shared" si="15"/>
        <v>282.7</v>
      </c>
      <c r="H72" s="57">
        <f t="shared" si="15"/>
        <v>280</v>
      </c>
      <c r="I72" s="57">
        <v>282.7</v>
      </c>
      <c r="J72" s="57">
        <v>280</v>
      </c>
      <c r="K72" s="36"/>
      <c r="L72" s="36"/>
      <c r="M72" s="36"/>
      <c r="N72" s="36"/>
      <c r="O72" s="16"/>
      <c r="P72" s="16"/>
      <c r="Q72" s="216"/>
    </row>
    <row r="73" spans="1:17" ht="22.5" customHeight="1">
      <c r="A73" s="203"/>
      <c r="B73" s="216"/>
      <c r="C73" s="181"/>
      <c r="D73" s="218"/>
      <c r="E73" s="218"/>
      <c r="F73" s="163">
        <v>2027</v>
      </c>
      <c r="G73" s="57">
        <f t="shared" si="15"/>
        <v>282.7</v>
      </c>
      <c r="H73" s="57">
        <f t="shared" si="15"/>
        <v>280</v>
      </c>
      <c r="I73" s="57">
        <v>282.7</v>
      </c>
      <c r="J73" s="57">
        <v>280</v>
      </c>
      <c r="K73" s="36"/>
      <c r="L73" s="36"/>
      <c r="M73" s="36"/>
      <c r="N73" s="36"/>
      <c r="O73" s="16"/>
      <c r="P73" s="16"/>
      <c r="Q73" s="216"/>
    </row>
    <row r="74" spans="1:17" ht="23.25" customHeight="1">
      <c r="A74" s="203"/>
      <c r="B74" s="216"/>
      <c r="C74" s="181"/>
      <c r="D74" s="218"/>
      <c r="E74" s="218"/>
      <c r="F74" s="163">
        <v>2028</v>
      </c>
      <c r="G74" s="57">
        <f t="shared" si="15"/>
        <v>282.7</v>
      </c>
      <c r="H74" s="57">
        <f t="shared" si="15"/>
        <v>280</v>
      </c>
      <c r="I74" s="57">
        <v>282.7</v>
      </c>
      <c r="J74" s="57">
        <v>280</v>
      </c>
      <c r="K74" s="36"/>
      <c r="L74" s="36"/>
      <c r="M74" s="36"/>
      <c r="N74" s="36"/>
      <c r="O74" s="16"/>
      <c r="P74" s="16"/>
      <c r="Q74" s="216"/>
    </row>
    <row r="75" spans="1:17" ht="21" customHeight="1">
      <c r="A75" s="177"/>
      <c r="B75" s="209"/>
      <c r="C75" s="172"/>
      <c r="D75" s="171"/>
      <c r="E75" s="171"/>
      <c r="F75" s="157">
        <v>2029</v>
      </c>
      <c r="G75" s="57">
        <f t="shared" si="15"/>
        <v>282.7</v>
      </c>
      <c r="H75" s="57">
        <f t="shared" si="15"/>
        <v>0</v>
      </c>
      <c r="I75" s="57">
        <v>282.7</v>
      </c>
      <c r="J75" s="57">
        <v>0</v>
      </c>
      <c r="K75" s="36"/>
      <c r="L75" s="36"/>
      <c r="M75" s="36"/>
      <c r="N75" s="36"/>
      <c r="O75" s="16"/>
      <c r="P75" s="16"/>
      <c r="Q75" s="209"/>
    </row>
    <row r="76" spans="1:17" ht="30" customHeight="1">
      <c r="A76" s="224" t="s">
        <v>79</v>
      </c>
      <c r="B76" s="175" t="s">
        <v>158</v>
      </c>
      <c r="C76" s="170" t="s">
        <v>182</v>
      </c>
      <c r="D76" s="170" t="s">
        <v>63</v>
      </c>
      <c r="E76" s="170" t="s">
        <v>67</v>
      </c>
      <c r="F76" s="160" t="s">
        <v>30</v>
      </c>
      <c r="G76" s="13">
        <f>I76</f>
        <v>6462.5</v>
      </c>
      <c r="H76" s="13">
        <f>J76</f>
        <v>2100</v>
      </c>
      <c r="I76" s="13">
        <f>I77+I78+I79+I80+I81+I82</f>
        <v>6462.5</v>
      </c>
      <c r="J76" s="13">
        <f>SUM(J77:J82)</f>
        <v>2100</v>
      </c>
      <c r="K76" s="35"/>
      <c r="L76" s="35"/>
      <c r="M76" s="35"/>
      <c r="N76" s="35"/>
      <c r="O76" s="15"/>
      <c r="P76" s="15"/>
      <c r="Q76" s="175" t="s">
        <v>84</v>
      </c>
    </row>
    <row r="77" spans="1:17" ht="18.75" customHeight="1">
      <c r="A77" s="250"/>
      <c r="B77" s="216"/>
      <c r="C77" s="181"/>
      <c r="D77" s="218"/>
      <c r="E77" s="218"/>
      <c r="F77" s="163">
        <v>2024</v>
      </c>
      <c r="G77" s="57">
        <f aca="true" t="shared" si="16" ref="G77:H82">I77</f>
        <v>420</v>
      </c>
      <c r="H77" s="57">
        <f t="shared" si="16"/>
        <v>420</v>
      </c>
      <c r="I77" s="57">
        <v>420</v>
      </c>
      <c r="J77" s="57">
        <v>420</v>
      </c>
      <c r="K77" s="36"/>
      <c r="L77" s="36"/>
      <c r="M77" s="36"/>
      <c r="N77" s="36"/>
      <c r="O77" s="16"/>
      <c r="P77" s="16"/>
      <c r="Q77" s="216"/>
    </row>
    <row r="78" spans="1:17" ht="21.75" customHeight="1">
      <c r="A78" s="250"/>
      <c r="B78" s="216"/>
      <c r="C78" s="181"/>
      <c r="D78" s="218"/>
      <c r="E78" s="218"/>
      <c r="F78" s="163">
        <v>2025</v>
      </c>
      <c r="G78" s="57">
        <f t="shared" si="16"/>
        <v>1208.5</v>
      </c>
      <c r="H78" s="57">
        <f t="shared" si="16"/>
        <v>420</v>
      </c>
      <c r="I78" s="57">
        <v>1208.5</v>
      </c>
      <c r="J78" s="57">
        <v>420</v>
      </c>
      <c r="K78" s="36"/>
      <c r="L78" s="36"/>
      <c r="M78" s="36"/>
      <c r="N78" s="36"/>
      <c r="O78" s="16"/>
      <c r="P78" s="16"/>
      <c r="Q78" s="216"/>
    </row>
    <row r="79" spans="1:17" ht="18" customHeight="1">
      <c r="A79" s="250"/>
      <c r="B79" s="216"/>
      <c r="C79" s="181"/>
      <c r="D79" s="218"/>
      <c r="E79" s="218"/>
      <c r="F79" s="163">
        <v>2026</v>
      </c>
      <c r="G79" s="57">
        <f t="shared" si="16"/>
        <v>1208.5</v>
      </c>
      <c r="H79" s="57">
        <f t="shared" si="16"/>
        <v>420</v>
      </c>
      <c r="I79" s="57">
        <v>1208.5</v>
      </c>
      <c r="J79" s="57">
        <v>420</v>
      </c>
      <c r="K79" s="36"/>
      <c r="L79" s="36"/>
      <c r="M79" s="36"/>
      <c r="N79" s="36"/>
      <c r="O79" s="16"/>
      <c r="P79" s="16"/>
      <c r="Q79" s="216"/>
    </row>
    <row r="80" spans="1:17" ht="18.75" customHeight="1">
      <c r="A80" s="250"/>
      <c r="B80" s="216"/>
      <c r="C80" s="181"/>
      <c r="D80" s="218"/>
      <c r="E80" s="218"/>
      <c r="F80" s="163">
        <v>2027</v>
      </c>
      <c r="G80" s="57">
        <f t="shared" si="16"/>
        <v>1208.5</v>
      </c>
      <c r="H80" s="57">
        <f t="shared" si="16"/>
        <v>420</v>
      </c>
      <c r="I80" s="57">
        <v>1208.5</v>
      </c>
      <c r="J80" s="57">
        <v>420</v>
      </c>
      <c r="K80" s="36"/>
      <c r="L80" s="36"/>
      <c r="M80" s="36"/>
      <c r="N80" s="36"/>
      <c r="O80" s="16"/>
      <c r="P80" s="16"/>
      <c r="Q80" s="216"/>
    </row>
    <row r="81" spans="1:17" ht="18" customHeight="1">
      <c r="A81" s="250"/>
      <c r="B81" s="216"/>
      <c r="C81" s="181"/>
      <c r="D81" s="218"/>
      <c r="E81" s="218"/>
      <c r="F81" s="163">
        <v>2028</v>
      </c>
      <c r="G81" s="57">
        <f t="shared" si="16"/>
        <v>1208.5</v>
      </c>
      <c r="H81" s="57">
        <f t="shared" si="16"/>
        <v>420</v>
      </c>
      <c r="I81" s="57">
        <v>1208.5</v>
      </c>
      <c r="J81" s="57">
        <v>420</v>
      </c>
      <c r="K81" s="36"/>
      <c r="L81" s="36"/>
      <c r="M81" s="36"/>
      <c r="N81" s="36"/>
      <c r="O81" s="16"/>
      <c r="P81" s="16"/>
      <c r="Q81" s="216"/>
    </row>
    <row r="82" spans="1:17" ht="19.5" customHeight="1">
      <c r="A82" s="250"/>
      <c r="B82" s="209"/>
      <c r="C82" s="172"/>
      <c r="D82" s="218"/>
      <c r="E82" s="218"/>
      <c r="F82" s="157">
        <v>2029</v>
      </c>
      <c r="G82" s="57">
        <f t="shared" si="16"/>
        <v>1208.5</v>
      </c>
      <c r="H82" s="57">
        <f t="shared" si="16"/>
        <v>0</v>
      </c>
      <c r="I82" s="57">
        <v>1208.5</v>
      </c>
      <c r="J82" s="57">
        <v>0</v>
      </c>
      <c r="K82" s="36"/>
      <c r="L82" s="36"/>
      <c r="M82" s="36"/>
      <c r="N82" s="36"/>
      <c r="O82" s="16"/>
      <c r="P82" s="16"/>
      <c r="Q82" s="209"/>
    </row>
    <row r="83" spans="1:17" ht="30" customHeight="1">
      <c r="A83" s="203" t="s">
        <v>80</v>
      </c>
      <c r="B83" s="175" t="s">
        <v>159</v>
      </c>
      <c r="C83" s="170" t="s">
        <v>183</v>
      </c>
      <c r="D83" s="133" t="s">
        <v>63</v>
      </c>
      <c r="E83" s="133" t="s">
        <v>67</v>
      </c>
      <c r="F83" s="160" t="s">
        <v>57</v>
      </c>
      <c r="G83" s="13">
        <f aca="true" t="shared" si="17" ref="G83:H98">I83+M83</f>
        <v>20160</v>
      </c>
      <c r="H83" s="55">
        <f t="shared" si="17"/>
        <v>16350</v>
      </c>
      <c r="I83" s="55">
        <f>I84+I85+I86+I87+I88+I89</f>
        <v>19260</v>
      </c>
      <c r="J83" s="55">
        <f>J84+J85+J86+J87+J88+J89</f>
        <v>16050</v>
      </c>
      <c r="K83" s="11"/>
      <c r="L83" s="11"/>
      <c r="M83" s="6">
        <f>M84+M85+M86+M87+M88+M89</f>
        <v>900</v>
      </c>
      <c r="N83" s="6">
        <f>N84+N85+N86+N87+N88+N89</f>
        <v>300</v>
      </c>
      <c r="O83" s="97"/>
      <c r="P83" s="97"/>
      <c r="Q83" s="175" t="s">
        <v>81</v>
      </c>
    </row>
    <row r="84" spans="1:17" ht="28.5" customHeight="1">
      <c r="A84" s="203"/>
      <c r="B84" s="216"/>
      <c r="C84" s="181"/>
      <c r="D84" s="135"/>
      <c r="E84" s="135"/>
      <c r="F84" s="163">
        <v>2024</v>
      </c>
      <c r="G84" s="11">
        <f t="shared" si="17"/>
        <v>3360</v>
      </c>
      <c r="H84" s="11">
        <f>J84+N84</f>
        <v>3310</v>
      </c>
      <c r="I84" s="11">
        <v>3210</v>
      </c>
      <c r="J84" s="11">
        <v>3210</v>
      </c>
      <c r="K84" s="56"/>
      <c r="L84" s="36"/>
      <c r="M84" s="28">
        <v>150</v>
      </c>
      <c r="N84" s="28">
        <v>100</v>
      </c>
      <c r="O84" s="16"/>
      <c r="P84" s="16"/>
      <c r="Q84" s="217"/>
    </row>
    <row r="85" spans="1:17" s="52" customFormat="1" ht="19.5" customHeight="1">
      <c r="A85" s="203"/>
      <c r="B85" s="216"/>
      <c r="C85" s="181"/>
      <c r="D85" s="135"/>
      <c r="E85" s="135"/>
      <c r="F85" s="163">
        <v>2025</v>
      </c>
      <c r="G85" s="11">
        <f t="shared" si="17"/>
        <v>3360</v>
      </c>
      <c r="H85" s="11">
        <f t="shared" si="17"/>
        <v>3310</v>
      </c>
      <c r="I85" s="11">
        <v>3210</v>
      </c>
      <c r="J85" s="11">
        <v>3210</v>
      </c>
      <c r="K85" s="56"/>
      <c r="L85" s="36"/>
      <c r="M85" s="28">
        <v>150</v>
      </c>
      <c r="N85" s="28">
        <v>100</v>
      </c>
      <c r="O85" s="16"/>
      <c r="P85" s="16"/>
      <c r="Q85" s="217"/>
    </row>
    <row r="86" spans="1:17" ht="24.75" customHeight="1">
      <c r="A86" s="203"/>
      <c r="B86" s="216"/>
      <c r="C86" s="181"/>
      <c r="D86" s="135"/>
      <c r="E86" s="135"/>
      <c r="F86" s="163">
        <v>2026</v>
      </c>
      <c r="G86" s="11">
        <f t="shared" si="17"/>
        <v>3360</v>
      </c>
      <c r="H86" s="11">
        <f t="shared" si="17"/>
        <v>3310</v>
      </c>
      <c r="I86" s="11">
        <v>3210</v>
      </c>
      <c r="J86" s="11">
        <v>3210</v>
      </c>
      <c r="K86" s="56"/>
      <c r="L86" s="36"/>
      <c r="M86" s="28">
        <v>150</v>
      </c>
      <c r="N86" s="28">
        <v>100</v>
      </c>
      <c r="O86" s="16"/>
      <c r="P86" s="16"/>
      <c r="Q86" s="217"/>
    </row>
    <row r="87" spans="1:17" ht="23.25" customHeight="1">
      <c r="A87" s="203"/>
      <c r="B87" s="216"/>
      <c r="C87" s="181"/>
      <c r="D87" s="135"/>
      <c r="E87" s="135"/>
      <c r="F87" s="163">
        <v>2027</v>
      </c>
      <c r="G87" s="11">
        <f t="shared" si="17"/>
        <v>3360</v>
      </c>
      <c r="H87" s="11">
        <f t="shared" si="17"/>
        <v>3210</v>
      </c>
      <c r="I87" s="11">
        <v>3210</v>
      </c>
      <c r="J87" s="11">
        <v>3210</v>
      </c>
      <c r="K87" s="75"/>
      <c r="L87" s="32"/>
      <c r="M87" s="28">
        <v>150</v>
      </c>
      <c r="N87" s="28">
        <v>0</v>
      </c>
      <c r="O87" s="17"/>
      <c r="P87" s="17"/>
      <c r="Q87" s="217"/>
    </row>
    <row r="88" spans="1:17" ht="23.25" customHeight="1">
      <c r="A88" s="203"/>
      <c r="B88" s="216"/>
      <c r="C88" s="181"/>
      <c r="D88" s="135"/>
      <c r="E88" s="135"/>
      <c r="F88" s="163">
        <v>2028</v>
      </c>
      <c r="G88" s="11">
        <f t="shared" si="17"/>
        <v>3360</v>
      </c>
      <c r="H88" s="11">
        <f t="shared" si="17"/>
        <v>3210</v>
      </c>
      <c r="I88" s="11">
        <v>3210</v>
      </c>
      <c r="J88" s="11">
        <v>3210</v>
      </c>
      <c r="K88" s="75"/>
      <c r="L88" s="32"/>
      <c r="M88" s="28">
        <v>150</v>
      </c>
      <c r="N88" s="28">
        <v>0</v>
      </c>
      <c r="O88" s="17"/>
      <c r="P88" s="17"/>
      <c r="Q88" s="217"/>
    </row>
    <row r="89" spans="1:17" ht="26.25" customHeight="1">
      <c r="A89" s="177"/>
      <c r="B89" s="209"/>
      <c r="C89" s="181"/>
      <c r="D89" s="134"/>
      <c r="E89" s="134"/>
      <c r="F89" s="163">
        <v>2029</v>
      </c>
      <c r="G89" s="11">
        <f t="shared" si="17"/>
        <v>3360</v>
      </c>
      <c r="H89" s="11">
        <f t="shared" si="17"/>
        <v>0</v>
      </c>
      <c r="I89" s="11">
        <v>3210</v>
      </c>
      <c r="J89" s="11">
        <f>N89</f>
        <v>0</v>
      </c>
      <c r="K89" s="56"/>
      <c r="L89" s="36"/>
      <c r="M89" s="11">
        <v>150</v>
      </c>
      <c r="N89" s="11">
        <v>0</v>
      </c>
      <c r="O89" s="16"/>
      <c r="P89" s="16"/>
      <c r="Q89" s="217"/>
    </row>
    <row r="90" spans="1:17" ht="38.25" customHeight="1">
      <c r="A90" s="166" t="s">
        <v>87</v>
      </c>
      <c r="B90" s="175" t="s">
        <v>162</v>
      </c>
      <c r="C90" s="170" t="s">
        <v>183</v>
      </c>
      <c r="D90" s="170" t="s">
        <v>63</v>
      </c>
      <c r="E90" s="170" t="s">
        <v>67</v>
      </c>
      <c r="F90" s="160" t="s">
        <v>57</v>
      </c>
      <c r="G90" s="13">
        <f t="shared" si="17"/>
        <v>37661.8</v>
      </c>
      <c r="H90" s="55">
        <f t="shared" si="17"/>
        <v>17029.5</v>
      </c>
      <c r="I90" s="55">
        <f>I91+I92+I93+I94+I95+I96</f>
        <v>35511.8</v>
      </c>
      <c r="J90" s="55">
        <f>J91+J92+J93+J94+J95+J96</f>
        <v>16279.5</v>
      </c>
      <c r="K90" s="11"/>
      <c r="L90" s="11"/>
      <c r="M90" s="6">
        <f>M91+M92+M93+M94+M95+M96</f>
        <v>2150</v>
      </c>
      <c r="N90" s="6">
        <f>N91+N92+N93+N94+N95+N96</f>
        <v>750</v>
      </c>
      <c r="O90" s="97"/>
      <c r="P90" s="97"/>
      <c r="Q90" s="175" t="s">
        <v>82</v>
      </c>
    </row>
    <row r="91" spans="1:17" ht="28.5" customHeight="1">
      <c r="A91" s="203"/>
      <c r="B91" s="216"/>
      <c r="C91" s="181"/>
      <c r="D91" s="218"/>
      <c r="E91" s="218"/>
      <c r="F91" s="163">
        <v>2024</v>
      </c>
      <c r="G91" s="11">
        <f t="shared" si="17"/>
        <v>3655.9</v>
      </c>
      <c r="H91" s="11">
        <f>J91+N91</f>
        <v>3505.9</v>
      </c>
      <c r="I91" s="11">
        <v>3255.9</v>
      </c>
      <c r="J91" s="11">
        <v>3255.9</v>
      </c>
      <c r="K91" s="56"/>
      <c r="L91" s="36"/>
      <c r="M91" s="28">
        <v>400</v>
      </c>
      <c r="N91" s="28">
        <v>250</v>
      </c>
      <c r="O91" s="16"/>
      <c r="P91" s="16"/>
      <c r="Q91" s="217"/>
    </row>
    <row r="92" spans="1:17" s="52" customFormat="1" ht="22.5" customHeight="1">
      <c r="A92" s="203"/>
      <c r="B92" s="216"/>
      <c r="C92" s="181"/>
      <c r="D92" s="218"/>
      <c r="E92" s="218"/>
      <c r="F92" s="163">
        <v>2025</v>
      </c>
      <c r="G92" s="11">
        <f t="shared" si="17"/>
        <v>4005.9</v>
      </c>
      <c r="H92" s="11">
        <f t="shared" si="17"/>
        <v>3505.9</v>
      </c>
      <c r="I92" s="11">
        <v>3255.9</v>
      </c>
      <c r="J92" s="11">
        <v>3255.9</v>
      </c>
      <c r="K92" s="56"/>
      <c r="L92" s="36"/>
      <c r="M92" s="28">
        <v>750</v>
      </c>
      <c r="N92" s="28">
        <v>250</v>
      </c>
      <c r="O92" s="16"/>
      <c r="P92" s="16"/>
      <c r="Q92" s="217"/>
    </row>
    <row r="93" spans="1:17" ht="24" customHeight="1">
      <c r="A93" s="203"/>
      <c r="B93" s="216"/>
      <c r="C93" s="181"/>
      <c r="D93" s="218"/>
      <c r="E93" s="218"/>
      <c r="F93" s="163">
        <v>2026</v>
      </c>
      <c r="G93" s="11">
        <f t="shared" si="17"/>
        <v>7500</v>
      </c>
      <c r="H93" s="11">
        <f t="shared" si="17"/>
        <v>3505.9</v>
      </c>
      <c r="I93" s="11">
        <v>7250</v>
      </c>
      <c r="J93" s="11">
        <v>3255.9</v>
      </c>
      <c r="K93" s="56"/>
      <c r="L93" s="36"/>
      <c r="M93" s="28">
        <v>250</v>
      </c>
      <c r="N93" s="28">
        <v>250</v>
      </c>
      <c r="O93" s="16"/>
      <c r="P93" s="16"/>
      <c r="Q93" s="217"/>
    </row>
    <row r="94" spans="1:17" ht="24" customHeight="1">
      <c r="A94" s="203"/>
      <c r="B94" s="216"/>
      <c r="C94" s="181"/>
      <c r="D94" s="218"/>
      <c r="E94" s="218"/>
      <c r="F94" s="163">
        <v>2027</v>
      </c>
      <c r="G94" s="11">
        <f t="shared" si="17"/>
        <v>7500</v>
      </c>
      <c r="H94" s="11">
        <f t="shared" si="17"/>
        <v>3255.9</v>
      </c>
      <c r="I94" s="11">
        <v>7250</v>
      </c>
      <c r="J94" s="11">
        <v>3255.9</v>
      </c>
      <c r="K94" s="75"/>
      <c r="L94" s="32"/>
      <c r="M94" s="28">
        <v>250</v>
      </c>
      <c r="N94" s="28">
        <v>0</v>
      </c>
      <c r="O94" s="17"/>
      <c r="P94" s="17"/>
      <c r="Q94" s="217"/>
    </row>
    <row r="95" spans="1:17" ht="28.5" customHeight="1">
      <c r="A95" s="203"/>
      <c r="B95" s="216"/>
      <c r="C95" s="181"/>
      <c r="D95" s="218"/>
      <c r="E95" s="218"/>
      <c r="F95" s="163">
        <v>2028</v>
      </c>
      <c r="G95" s="11">
        <f t="shared" si="17"/>
        <v>7500</v>
      </c>
      <c r="H95" s="11">
        <f t="shared" si="17"/>
        <v>3255.9</v>
      </c>
      <c r="I95" s="11">
        <v>7250</v>
      </c>
      <c r="J95" s="11">
        <v>3255.9</v>
      </c>
      <c r="K95" s="75"/>
      <c r="L95" s="32"/>
      <c r="M95" s="28">
        <v>250</v>
      </c>
      <c r="N95" s="28">
        <v>0</v>
      </c>
      <c r="O95" s="17"/>
      <c r="P95" s="17"/>
      <c r="Q95" s="217"/>
    </row>
    <row r="96" spans="1:17" ht="26.25" customHeight="1">
      <c r="A96" s="177"/>
      <c r="B96" s="209"/>
      <c r="C96" s="181"/>
      <c r="D96" s="171"/>
      <c r="E96" s="171"/>
      <c r="F96" s="163">
        <v>2029</v>
      </c>
      <c r="G96" s="11">
        <f t="shared" si="17"/>
        <v>7500</v>
      </c>
      <c r="H96" s="11">
        <f t="shared" si="17"/>
        <v>0</v>
      </c>
      <c r="I96" s="11">
        <v>7250</v>
      </c>
      <c r="J96" s="11">
        <f>N96</f>
        <v>0</v>
      </c>
      <c r="K96" s="75"/>
      <c r="L96" s="32"/>
      <c r="M96" s="28">
        <v>250</v>
      </c>
      <c r="N96" s="28">
        <v>0</v>
      </c>
      <c r="O96" s="17"/>
      <c r="P96" s="17"/>
      <c r="Q96" s="217"/>
    </row>
    <row r="97" spans="1:17" ht="31.5" customHeight="1">
      <c r="A97" s="166" t="s">
        <v>88</v>
      </c>
      <c r="B97" s="175" t="s">
        <v>160</v>
      </c>
      <c r="C97" s="170" t="s">
        <v>183</v>
      </c>
      <c r="D97" s="135" t="s">
        <v>63</v>
      </c>
      <c r="E97" s="135" t="s">
        <v>67</v>
      </c>
      <c r="F97" s="160" t="s">
        <v>57</v>
      </c>
      <c r="G97" s="13">
        <f t="shared" si="17"/>
        <v>21985</v>
      </c>
      <c r="H97" s="55">
        <f t="shared" si="17"/>
        <v>17292.5</v>
      </c>
      <c r="I97" s="55">
        <f>I98+I99+I100+I101+I102+I103</f>
        <v>21085</v>
      </c>
      <c r="J97" s="55">
        <f>J98+J99+J100+J101+J102+J103</f>
        <v>16692.5</v>
      </c>
      <c r="K97" s="11"/>
      <c r="L97" s="11"/>
      <c r="M97" s="6">
        <f>M98+M99+M100+M101+M102+M103</f>
        <v>900</v>
      </c>
      <c r="N97" s="6">
        <f>N98+N99+N100+N101+N102+N103</f>
        <v>600</v>
      </c>
      <c r="O97" s="97"/>
      <c r="P97" s="97"/>
      <c r="Q97" s="175" t="s">
        <v>85</v>
      </c>
    </row>
    <row r="98" spans="1:17" ht="31.5" customHeight="1">
      <c r="A98" s="203"/>
      <c r="B98" s="216"/>
      <c r="C98" s="181"/>
      <c r="D98" s="135"/>
      <c r="E98" s="135"/>
      <c r="F98" s="163">
        <v>2024</v>
      </c>
      <c r="G98" s="11">
        <f>I98+M98</f>
        <v>3568</v>
      </c>
      <c r="H98" s="11">
        <f t="shared" si="17"/>
        <v>3538.5</v>
      </c>
      <c r="I98" s="11">
        <v>3368</v>
      </c>
      <c r="J98" s="11">
        <v>3338.5</v>
      </c>
      <c r="K98" s="56"/>
      <c r="L98" s="36"/>
      <c r="M98" s="28">
        <v>200</v>
      </c>
      <c r="N98" s="28">
        <v>200</v>
      </c>
      <c r="O98" s="16"/>
      <c r="P98" s="16"/>
      <c r="Q98" s="217"/>
    </row>
    <row r="99" spans="1:17" s="52" customFormat="1" ht="31.5" customHeight="1">
      <c r="A99" s="203"/>
      <c r="B99" s="216"/>
      <c r="C99" s="181"/>
      <c r="D99" s="135"/>
      <c r="E99" s="135"/>
      <c r="F99" s="163">
        <v>2025</v>
      </c>
      <c r="G99" s="11">
        <f aca="true" t="shared" si="18" ref="G99:H110">I99+M99</f>
        <v>3743.4</v>
      </c>
      <c r="H99" s="11">
        <f>J99+N99</f>
        <v>3538.5</v>
      </c>
      <c r="I99" s="11">
        <v>3543.4</v>
      </c>
      <c r="J99" s="11">
        <v>3338.5</v>
      </c>
      <c r="K99" s="56"/>
      <c r="L99" s="36"/>
      <c r="M99" s="28">
        <v>200</v>
      </c>
      <c r="N99" s="28">
        <v>200</v>
      </c>
      <c r="O99" s="16"/>
      <c r="P99" s="16"/>
      <c r="Q99" s="217"/>
    </row>
    <row r="100" spans="1:17" ht="31.5" customHeight="1">
      <c r="A100" s="203"/>
      <c r="B100" s="216"/>
      <c r="C100" s="181"/>
      <c r="D100" s="135"/>
      <c r="E100" s="135"/>
      <c r="F100" s="163">
        <v>2026</v>
      </c>
      <c r="G100" s="11">
        <f t="shared" si="18"/>
        <v>3743.4</v>
      </c>
      <c r="H100" s="11">
        <f>J100+N100</f>
        <v>3538.5</v>
      </c>
      <c r="I100" s="11">
        <v>3543.4</v>
      </c>
      <c r="J100" s="11">
        <v>3338.5</v>
      </c>
      <c r="K100" s="56"/>
      <c r="L100" s="36"/>
      <c r="M100" s="28">
        <v>200</v>
      </c>
      <c r="N100" s="28">
        <v>200</v>
      </c>
      <c r="O100" s="16"/>
      <c r="P100" s="16"/>
      <c r="Q100" s="217"/>
    </row>
    <row r="101" spans="1:17" ht="31.5" customHeight="1">
      <c r="A101" s="203"/>
      <c r="B101" s="216"/>
      <c r="C101" s="181"/>
      <c r="D101" s="135"/>
      <c r="E101" s="135"/>
      <c r="F101" s="163">
        <v>2027</v>
      </c>
      <c r="G101" s="11">
        <f t="shared" si="18"/>
        <v>3643.4</v>
      </c>
      <c r="H101" s="11">
        <f t="shared" si="18"/>
        <v>3338.5</v>
      </c>
      <c r="I101" s="11">
        <v>3543.4</v>
      </c>
      <c r="J101" s="11">
        <v>3338.5</v>
      </c>
      <c r="K101" s="75"/>
      <c r="L101" s="32"/>
      <c r="M101" s="28">
        <v>100</v>
      </c>
      <c r="N101" s="28">
        <v>0</v>
      </c>
      <c r="O101" s="17"/>
      <c r="P101" s="17"/>
      <c r="Q101" s="217"/>
    </row>
    <row r="102" spans="1:17" ht="31.5" customHeight="1">
      <c r="A102" s="203"/>
      <c r="B102" s="216"/>
      <c r="C102" s="181"/>
      <c r="D102" s="135"/>
      <c r="E102" s="135"/>
      <c r="F102" s="163">
        <v>2028</v>
      </c>
      <c r="G102" s="11">
        <f t="shared" si="18"/>
        <v>3643.4</v>
      </c>
      <c r="H102" s="11">
        <f t="shared" si="18"/>
        <v>3338.5</v>
      </c>
      <c r="I102" s="11">
        <v>3543.4</v>
      </c>
      <c r="J102" s="11">
        <v>3338.5</v>
      </c>
      <c r="K102" s="75"/>
      <c r="L102" s="32"/>
      <c r="M102" s="28">
        <v>100</v>
      </c>
      <c r="N102" s="28">
        <v>0</v>
      </c>
      <c r="O102" s="17"/>
      <c r="P102" s="17"/>
      <c r="Q102" s="217"/>
    </row>
    <row r="103" spans="1:17" ht="31.5" customHeight="1">
      <c r="A103" s="177"/>
      <c r="B103" s="209"/>
      <c r="C103" s="181"/>
      <c r="D103" s="135"/>
      <c r="E103" s="135"/>
      <c r="F103" s="163">
        <v>2029</v>
      </c>
      <c r="G103" s="11">
        <f t="shared" si="18"/>
        <v>3643.4</v>
      </c>
      <c r="H103" s="11">
        <f t="shared" si="18"/>
        <v>0</v>
      </c>
      <c r="I103" s="11">
        <v>3543.4</v>
      </c>
      <c r="J103" s="11">
        <f>N103</f>
        <v>0</v>
      </c>
      <c r="K103" s="75"/>
      <c r="L103" s="32"/>
      <c r="M103" s="28">
        <v>100</v>
      </c>
      <c r="N103" s="28">
        <v>0</v>
      </c>
      <c r="O103" s="17"/>
      <c r="P103" s="17"/>
      <c r="Q103" s="217"/>
    </row>
    <row r="104" spans="1:17" ht="34.5" customHeight="1">
      <c r="A104" s="166" t="s">
        <v>89</v>
      </c>
      <c r="B104" s="175" t="s">
        <v>161</v>
      </c>
      <c r="C104" s="170" t="s">
        <v>183</v>
      </c>
      <c r="D104" s="170" t="s">
        <v>63</v>
      </c>
      <c r="E104" s="170" t="s">
        <v>67</v>
      </c>
      <c r="F104" s="160" t="s">
        <v>57</v>
      </c>
      <c r="G104" s="13">
        <f t="shared" si="18"/>
        <v>23533</v>
      </c>
      <c r="H104" s="55">
        <f t="shared" si="18"/>
        <v>17977.5</v>
      </c>
      <c r="I104" s="55">
        <f>I105+I106+I107+I108+I109+I110</f>
        <v>20133</v>
      </c>
      <c r="J104" s="55">
        <f>J105+J106+J107+J108+J109+J110</f>
        <v>16777.5</v>
      </c>
      <c r="K104" s="11"/>
      <c r="L104" s="11"/>
      <c r="M104" s="6">
        <f>M105+M106+M107+M108+M109+M110</f>
        <v>3400</v>
      </c>
      <c r="N104" s="6">
        <f>N105+N106+N107+N108+N109+N110</f>
        <v>1200</v>
      </c>
      <c r="O104" s="97"/>
      <c r="P104" s="97"/>
      <c r="Q104" s="175" t="s">
        <v>84</v>
      </c>
    </row>
    <row r="105" spans="1:17" ht="28.5" customHeight="1">
      <c r="A105" s="203"/>
      <c r="B105" s="216"/>
      <c r="C105" s="181"/>
      <c r="D105" s="218"/>
      <c r="E105" s="218"/>
      <c r="F105" s="163">
        <v>2024</v>
      </c>
      <c r="G105" s="11">
        <f>I105+M105</f>
        <v>3755.5</v>
      </c>
      <c r="H105" s="11">
        <f t="shared" si="18"/>
        <v>3755.5</v>
      </c>
      <c r="I105" s="11">
        <v>3355.5</v>
      </c>
      <c r="J105" s="11">
        <v>3355.5</v>
      </c>
      <c r="K105" s="56"/>
      <c r="L105" s="36"/>
      <c r="M105" s="28">
        <v>400</v>
      </c>
      <c r="N105" s="28">
        <v>400</v>
      </c>
      <c r="O105" s="16"/>
      <c r="P105" s="16"/>
      <c r="Q105" s="217"/>
    </row>
    <row r="106" spans="1:17" s="52" customFormat="1" ht="19.5" customHeight="1">
      <c r="A106" s="203"/>
      <c r="B106" s="216"/>
      <c r="C106" s="181"/>
      <c r="D106" s="218"/>
      <c r="E106" s="218"/>
      <c r="F106" s="163">
        <v>2025</v>
      </c>
      <c r="G106" s="11">
        <f t="shared" si="18"/>
        <v>3955.5</v>
      </c>
      <c r="H106" s="11">
        <f t="shared" si="18"/>
        <v>3755.5</v>
      </c>
      <c r="I106" s="11">
        <v>3355.5</v>
      </c>
      <c r="J106" s="11">
        <v>3355.5</v>
      </c>
      <c r="K106" s="56"/>
      <c r="L106" s="36"/>
      <c r="M106" s="28">
        <v>600</v>
      </c>
      <c r="N106" s="28">
        <v>400</v>
      </c>
      <c r="O106" s="16"/>
      <c r="P106" s="16"/>
      <c r="Q106" s="217"/>
    </row>
    <row r="107" spans="1:17" ht="21" customHeight="1">
      <c r="A107" s="203"/>
      <c r="B107" s="216"/>
      <c r="C107" s="181"/>
      <c r="D107" s="218"/>
      <c r="E107" s="218"/>
      <c r="F107" s="163">
        <v>2026</v>
      </c>
      <c r="G107" s="11">
        <f t="shared" si="18"/>
        <v>3955.5</v>
      </c>
      <c r="H107" s="11">
        <f t="shared" si="18"/>
        <v>3755.5</v>
      </c>
      <c r="I107" s="11">
        <v>3355.5</v>
      </c>
      <c r="J107" s="11">
        <v>3355.5</v>
      </c>
      <c r="K107" s="56"/>
      <c r="L107" s="36"/>
      <c r="M107" s="28">
        <v>600</v>
      </c>
      <c r="N107" s="28">
        <v>400</v>
      </c>
      <c r="O107" s="16"/>
      <c r="P107" s="16"/>
      <c r="Q107" s="217"/>
    </row>
    <row r="108" spans="1:17" ht="18.75" customHeight="1">
      <c r="A108" s="203"/>
      <c r="B108" s="216"/>
      <c r="C108" s="181"/>
      <c r="D108" s="218"/>
      <c r="E108" s="218"/>
      <c r="F108" s="163">
        <v>2027</v>
      </c>
      <c r="G108" s="11">
        <f t="shared" si="18"/>
        <v>3955.5</v>
      </c>
      <c r="H108" s="11">
        <f t="shared" si="18"/>
        <v>3355.5</v>
      </c>
      <c r="I108" s="11">
        <v>3355.5</v>
      </c>
      <c r="J108" s="11">
        <v>3355.5</v>
      </c>
      <c r="K108" s="75"/>
      <c r="L108" s="32"/>
      <c r="M108" s="28">
        <v>600</v>
      </c>
      <c r="N108" s="28">
        <v>0</v>
      </c>
      <c r="O108" s="17"/>
      <c r="P108" s="17"/>
      <c r="Q108" s="217"/>
    </row>
    <row r="109" spans="1:17" ht="17.25" customHeight="1">
      <c r="A109" s="203"/>
      <c r="B109" s="216"/>
      <c r="C109" s="181"/>
      <c r="D109" s="218"/>
      <c r="E109" s="218"/>
      <c r="F109" s="163">
        <v>2028</v>
      </c>
      <c r="G109" s="11">
        <f t="shared" si="18"/>
        <v>3955.5</v>
      </c>
      <c r="H109" s="11">
        <f t="shared" si="18"/>
        <v>3355.5</v>
      </c>
      <c r="I109" s="11">
        <v>3355.5</v>
      </c>
      <c r="J109" s="11">
        <v>3355.5</v>
      </c>
      <c r="K109" s="75"/>
      <c r="L109" s="32"/>
      <c r="M109" s="28">
        <v>600</v>
      </c>
      <c r="N109" s="28">
        <v>0</v>
      </c>
      <c r="O109" s="17"/>
      <c r="P109" s="17"/>
      <c r="Q109" s="217"/>
    </row>
    <row r="110" spans="1:17" ht="20.25" customHeight="1">
      <c r="A110" s="177"/>
      <c r="B110" s="209"/>
      <c r="C110" s="181"/>
      <c r="D110" s="171"/>
      <c r="E110" s="171"/>
      <c r="F110" s="163">
        <v>2029</v>
      </c>
      <c r="G110" s="11">
        <f t="shared" si="18"/>
        <v>3955.5</v>
      </c>
      <c r="H110" s="11">
        <f t="shared" si="18"/>
        <v>0</v>
      </c>
      <c r="I110" s="11">
        <v>3355.5</v>
      </c>
      <c r="J110" s="11">
        <f>N110</f>
        <v>0</v>
      </c>
      <c r="K110" s="75"/>
      <c r="L110" s="32"/>
      <c r="M110" s="28">
        <v>600</v>
      </c>
      <c r="N110" s="28">
        <v>0</v>
      </c>
      <c r="O110" s="17"/>
      <c r="P110" s="17"/>
      <c r="Q110" s="217"/>
    </row>
    <row r="111" spans="1:17" ht="26.25" customHeight="1">
      <c r="A111" s="178" t="s">
        <v>90</v>
      </c>
      <c r="B111" s="175" t="s">
        <v>97</v>
      </c>
      <c r="C111" s="170" t="s">
        <v>184</v>
      </c>
      <c r="D111" s="170" t="s">
        <v>63</v>
      </c>
      <c r="E111" s="170" t="s">
        <v>67</v>
      </c>
      <c r="F111" s="163" t="s">
        <v>30</v>
      </c>
      <c r="G111" s="11">
        <f>G112+G113+G114+G115+G116+G117</f>
        <v>1131.9</v>
      </c>
      <c r="H111" s="11">
        <f>H112+H113+H114+H115+H116+H117</f>
        <v>798.1</v>
      </c>
      <c r="I111" s="11">
        <f>I112+I113+I114+I115+I116+I117</f>
        <v>1131.9</v>
      </c>
      <c r="J111" s="11">
        <f>J112+J113+J114+J115+J116+J117</f>
        <v>798.1</v>
      </c>
      <c r="K111" s="75"/>
      <c r="L111" s="32"/>
      <c r="M111" s="28"/>
      <c r="N111" s="28"/>
      <c r="O111" s="17"/>
      <c r="P111" s="17"/>
      <c r="Q111" s="96"/>
    </row>
    <row r="112" spans="1:17" ht="15" customHeight="1">
      <c r="A112" s="210"/>
      <c r="B112" s="216"/>
      <c r="C112" s="181"/>
      <c r="D112" s="218"/>
      <c r="E112" s="218"/>
      <c r="F112" s="158" t="s">
        <v>39</v>
      </c>
      <c r="G112" s="8">
        <v>163.4</v>
      </c>
      <c r="H112" s="8">
        <f aca="true" t="shared" si="19" ref="H112:H117">J112</f>
        <v>156.9</v>
      </c>
      <c r="I112" s="8">
        <v>163.4</v>
      </c>
      <c r="J112" s="8">
        <v>156.9</v>
      </c>
      <c r="K112" s="31"/>
      <c r="L112" s="31"/>
      <c r="M112" s="31"/>
      <c r="N112" s="31"/>
      <c r="O112" s="30"/>
      <c r="P112" s="30"/>
      <c r="Q112" s="175" t="s">
        <v>2</v>
      </c>
    </row>
    <row r="113" spans="1:17" ht="15">
      <c r="A113" s="210"/>
      <c r="B113" s="216"/>
      <c r="C113" s="181"/>
      <c r="D113" s="218"/>
      <c r="E113" s="218"/>
      <c r="F113" s="158" t="s">
        <v>40</v>
      </c>
      <c r="G113" s="8">
        <v>193.7</v>
      </c>
      <c r="H113" s="8">
        <f t="shared" si="19"/>
        <v>160.3</v>
      </c>
      <c r="I113" s="8">
        <v>193.7</v>
      </c>
      <c r="J113" s="8">
        <v>160.3</v>
      </c>
      <c r="K113" s="31"/>
      <c r="L113" s="31"/>
      <c r="M113" s="31"/>
      <c r="N113" s="31"/>
      <c r="O113" s="30"/>
      <c r="P113" s="30"/>
      <c r="Q113" s="217"/>
    </row>
    <row r="114" spans="1:17" ht="15">
      <c r="A114" s="210"/>
      <c r="B114" s="216"/>
      <c r="C114" s="181"/>
      <c r="D114" s="218"/>
      <c r="E114" s="218"/>
      <c r="F114" s="158" t="s">
        <v>68</v>
      </c>
      <c r="G114" s="8">
        <v>193.7</v>
      </c>
      <c r="H114" s="8">
        <f t="shared" si="19"/>
        <v>160.3</v>
      </c>
      <c r="I114" s="8">
        <v>193.7</v>
      </c>
      <c r="J114" s="8">
        <v>160.3</v>
      </c>
      <c r="K114" s="31"/>
      <c r="L114" s="31"/>
      <c r="M114" s="31"/>
      <c r="N114" s="31"/>
      <c r="O114" s="30"/>
      <c r="P114" s="30"/>
      <c r="Q114" s="217"/>
    </row>
    <row r="115" spans="1:17" ht="15">
      <c r="A115" s="210"/>
      <c r="B115" s="216"/>
      <c r="C115" s="181"/>
      <c r="D115" s="218"/>
      <c r="E115" s="218"/>
      <c r="F115" s="158" t="s">
        <v>69</v>
      </c>
      <c r="G115" s="8">
        <v>193.7</v>
      </c>
      <c r="H115" s="8">
        <f t="shared" si="19"/>
        <v>160.3</v>
      </c>
      <c r="I115" s="8">
        <v>193.7</v>
      </c>
      <c r="J115" s="8">
        <v>160.3</v>
      </c>
      <c r="K115" s="31"/>
      <c r="L115" s="31"/>
      <c r="M115" s="31"/>
      <c r="N115" s="31"/>
      <c r="O115" s="30"/>
      <c r="P115" s="30"/>
      <c r="Q115" s="217"/>
    </row>
    <row r="116" spans="1:17" ht="15">
      <c r="A116" s="210"/>
      <c r="B116" s="216"/>
      <c r="C116" s="181"/>
      <c r="D116" s="218"/>
      <c r="E116" s="218"/>
      <c r="F116" s="156" t="s">
        <v>70</v>
      </c>
      <c r="G116" s="8">
        <v>193.7</v>
      </c>
      <c r="H116" s="8">
        <f t="shared" si="19"/>
        <v>160.3</v>
      </c>
      <c r="I116" s="8">
        <v>193.7</v>
      </c>
      <c r="J116" s="8">
        <v>160.3</v>
      </c>
      <c r="K116" s="31"/>
      <c r="L116" s="31"/>
      <c r="M116" s="31"/>
      <c r="N116" s="31"/>
      <c r="O116" s="30"/>
      <c r="P116" s="30"/>
      <c r="Q116" s="217"/>
    </row>
    <row r="117" spans="1:17" ht="15">
      <c r="A117" s="167"/>
      <c r="B117" s="209"/>
      <c r="C117" s="172"/>
      <c r="D117" s="171"/>
      <c r="E117" s="171"/>
      <c r="F117" s="156" t="s">
        <v>71</v>
      </c>
      <c r="G117" s="8">
        <v>193.7</v>
      </c>
      <c r="H117" s="8">
        <f t="shared" si="19"/>
        <v>0</v>
      </c>
      <c r="I117" s="8">
        <v>193.7</v>
      </c>
      <c r="J117" s="8">
        <v>0</v>
      </c>
      <c r="K117" s="31"/>
      <c r="L117" s="31"/>
      <c r="M117" s="31"/>
      <c r="N117" s="31"/>
      <c r="O117" s="30"/>
      <c r="P117" s="30"/>
      <c r="Q117" s="217"/>
    </row>
    <row r="118" spans="1:17" ht="15">
      <c r="A118" s="178" t="s">
        <v>91</v>
      </c>
      <c r="B118" s="175" t="s">
        <v>98</v>
      </c>
      <c r="C118" s="170" t="s">
        <v>233</v>
      </c>
      <c r="D118" s="170" t="s">
        <v>63</v>
      </c>
      <c r="E118" s="170" t="s">
        <v>67</v>
      </c>
      <c r="F118" s="161" t="s">
        <v>30</v>
      </c>
      <c r="G118" s="13">
        <f>SUM(G119:G124)</f>
        <v>377.8</v>
      </c>
      <c r="H118" s="13">
        <f>SUM(H119:H124)</f>
        <v>377.8</v>
      </c>
      <c r="I118" s="13">
        <f>SUM(I119:I124)</f>
        <v>377.8</v>
      </c>
      <c r="J118" s="13">
        <f>SUM(J119:J124)</f>
        <v>377.8</v>
      </c>
      <c r="K118" s="12"/>
      <c r="L118" s="12"/>
      <c r="M118" s="12"/>
      <c r="N118" s="12"/>
      <c r="O118" s="54"/>
      <c r="P118" s="54"/>
      <c r="Q118" s="175" t="s">
        <v>2</v>
      </c>
    </row>
    <row r="119" spans="1:17" ht="15">
      <c r="A119" s="221"/>
      <c r="B119" s="217"/>
      <c r="C119" s="181"/>
      <c r="D119" s="218"/>
      <c r="E119" s="218"/>
      <c r="F119" s="158" t="s">
        <v>39</v>
      </c>
      <c r="G119" s="8">
        <f aca="true" t="shared" si="20" ref="G119:H124">I119</f>
        <v>377.8</v>
      </c>
      <c r="H119" s="8">
        <f t="shared" si="20"/>
        <v>377.8</v>
      </c>
      <c r="I119" s="8">
        <v>377.8</v>
      </c>
      <c r="J119" s="8">
        <v>377.8</v>
      </c>
      <c r="K119" s="12"/>
      <c r="L119" s="12"/>
      <c r="M119" s="12"/>
      <c r="N119" s="12"/>
      <c r="O119" s="54"/>
      <c r="P119" s="54"/>
      <c r="Q119" s="217"/>
    </row>
    <row r="120" spans="1:17" ht="15">
      <c r="A120" s="221"/>
      <c r="B120" s="217"/>
      <c r="C120" s="181"/>
      <c r="D120" s="218"/>
      <c r="E120" s="218"/>
      <c r="F120" s="158" t="s">
        <v>40</v>
      </c>
      <c r="G120" s="8">
        <f t="shared" si="20"/>
        <v>0</v>
      </c>
      <c r="H120" s="8">
        <f t="shared" si="20"/>
        <v>0</v>
      </c>
      <c r="I120" s="8">
        <v>0</v>
      </c>
      <c r="J120" s="8">
        <v>0</v>
      </c>
      <c r="K120" s="12"/>
      <c r="L120" s="12"/>
      <c r="M120" s="12"/>
      <c r="N120" s="12"/>
      <c r="O120" s="54"/>
      <c r="P120" s="54"/>
      <c r="Q120" s="217"/>
    </row>
    <row r="121" spans="1:17" ht="15">
      <c r="A121" s="221"/>
      <c r="B121" s="217"/>
      <c r="C121" s="181"/>
      <c r="D121" s="218"/>
      <c r="E121" s="218"/>
      <c r="F121" s="158" t="s">
        <v>68</v>
      </c>
      <c r="G121" s="8">
        <f t="shared" si="20"/>
        <v>0</v>
      </c>
      <c r="H121" s="8">
        <f t="shared" si="20"/>
        <v>0</v>
      </c>
      <c r="I121" s="8">
        <v>0</v>
      </c>
      <c r="J121" s="8">
        <v>0</v>
      </c>
      <c r="K121" s="12"/>
      <c r="L121" s="12"/>
      <c r="M121" s="12"/>
      <c r="N121" s="12"/>
      <c r="O121" s="54"/>
      <c r="P121" s="54"/>
      <c r="Q121" s="217"/>
    </row>
    <row r="122" spans="1:17" ht="15">
      <c r="A122" s="221"/>
      <c r="B122" s="217"/>
      <c r="C122" s="181"/>
      <c r="D122" s="218"/>
      <c r="E122" s="218"/>
      <c r="F122" s="158" t="s">
        <v>69</v>
      </c>
      <c r="G122" s="8">
        <f t="shared" si="20"/>
        <v>0</v>
      </c>
      <c r="H122" s="8">
        <f t="shared" si="20"/>
        <v>0</v>
      </c>
      <c r="I122" s="8">
        <v>0</v>
      </c>
      <c r="J122" s="8">
        <v>0</v>
      </c>
      <c r="K122" s="12"/>
      <c r="L122" s="12"/>
      <c r="M122" s="12"/>
      <c r="N122" s="12"/>
      <c r="O122" s="54"/>
      <c r="P122" s="54"/>
      <c r="Q122" s="217"/>
    </row>
    <row r="123" spans="1:17" ht="15">
      <c r="A123" s="221"/>
      <c r="B123" s="217"/>
      <c r="C123" s="181"/>
      <c r="D123" s="218"/>
      <c r="E123" s="218"/>
      <c r="F123" s="156" t="s">
        <v>70</v>
      </c>
      <c r="G123" s="8">
        <f t="shared" si="20"/>
        <v>0</v>
      </c>
      <c r="H123" s="8">
        <f t="shared" si="20"/>
        <v>0</v>
      </c>
      <c r="I123" s="8">
        <v>0</v>
      </c>
      <c r="J123" s="8">
        <v>0</v>
      </c>
      <c r="K123" s="31"/>
      <c r="L123" s="31"/>
      <c r="M123" s="31"/>
      <c r="N123" s="31"/>
      <c r="O123" s="30"/>
      <c r="P123" s="30"/>
      <c r="Q123" s="217"/>
    </row>
    <row r="124" spans="1:17" ht="15">
      <c r="A124" s="221"/>
      <c r="B124" s="217"/>
      <c r="C124" s="181"/>
      <c r="D124" s="171"/>
      <c r="E124" s="171"/>
      <c r="F124" s="156" t="s">
        <v>71</v>
      </c>
      <c r="G124" s="8">
        <f t="shared" si="20"/>
        <v>0</v>
      </c>
      <c r="H124" s="8">
        <f t="shared" si="20"/>
        <v>0</v>
      </c>
      <c r="I124" s="8">
        <v>0</v>
      </c>
      <c r="J124" s="8">
        <v>0</v>
      </c>
      <c r="K124" s="31"/>
      <c r="L124" s="31"/>
      <c r="M124" s="31"/>
      <c r="N124" s="31"/>
      <c r="O124" s="30"/>
      <c r="P124" s="30"/>
      <c r="Q124" s="217"/>
    </row>
    <row r="125" spans="1:17" ht="15">
      <c r="A125" s="178"/>
      <c r="B125" s="186" t="s">
        <v>31</v>
      </c>
      <c r="C125" s="170"/>
      <c r="D125" s="170"/>
      <c r="E125" s="170"/>
      <c r="F125" s="161" t="s">
        <v>76</v>
      </c>
      <c r="G125" s="74">
        <f>SUM(G126:G131)</f>
        <v>214127.9</v>
      </c>
      <c r="H125" s="74">
        <f>SUM(H126:H131)</f>
        <v>153964.9</v>
      </c>
      <c r="I125" s="74">
        <f>SUM(I126:I131)</f>
        <v>206777.9</v>
      </c>
      <c r="J125" s="74">
        <f>SUM(J126:J131)</f>
        <v>151114.9</v>
      </c>
      <c r="K125" s="8"/>
      <c r="L125" s="8"/>
      <c r="M125" s="13">
        <f>SUM(M126:M131)</f>
        <v>7350</v>
      </c>
      <c r="N125" s="13">
        <f>SUM(N126:N131)</f>
        <v>2850</v>
      </c>
      <c r="O125" s="95"/>
      <c r="P125" s="95"/>
      <c r="Q125" s="170"/>
    </row>
    <row r="126" spans="1:17" ht="21" customHeight="1">
      <c r="A126" s="221"/>
      <c r="B126" s="226"/>
      <c r="C126" s="181"/>
      <c r="D126" s="218"/>
      <c r="E126" s="218"/>
      <c r="F126" s="158" t="s">
        <v>39</v>
      </c>
      <c r="G126" s="8">
        <f>I126+M126</f>
        <v>31708.5</v>
      </c>
      <c r="H126" s="8">
        <f>J126+N126</f>
        <v>31472.5</v>
      </c>
      <c r="I126" s="8">
        <f aca="true" t="shared" si="21" ref="I126:J131">I35+I42+I49+I56+I63+I70+I77+I84+I91+I98+I105+I112+I119</f>
        <v>30558.5</v>
      </c>
      <c r="J126" s="8">
        <f t="shared" si="21"/>
        <v>30522.5</v>
      </c>
      <c r="K126" s="8"/>
      <c r="L126" s="8"/>
      <c r="M126" s="8">
        <f aca="true" t="shared" si="22" ref="M126:N131">M84+M91+M98+M105</f>
        <v>1150</v>
      </c>
      <c r="N126" s="8">
        <f t="shared" si="22"/>
        <v>950</v>
      </c>
      <c r="O126" s="95"/>
      <c r="P126" s="95"/>
      <c r="Q126" s="181"/>
    </row>
    <row r="127" spans="1:17" ht="20.25" customHeight="1">
      <c r="A127" s="221"/>
      <c r="B127" s="226"/>
      <c r="C127" s="181"/>
      <c r="D127" s="218"/>
      <c r="E127" s="218"/>
      <c r="F127" s="158" t="s">
        <v>40</v>
      </c>
      <c r="G127" s="8">
        <f>I127+M127</f>
        <v>33748.6</v>
      </c>
      <c r="H127" s="8">
        <f>J127+N127</f>
        <v>31098.1</v>
      </c>
      <c r="I127" s="8">
        <f>I36+I43+I50+I57+I64+I71+I78+I85+I92+I99+I106+I113+I120</f>
        <v>32048.6</v>
      </c>
      <c r="J127" s="8">
        <f t="shared" si="21"/>
        <v>30148.1</v>
      </c>
      <c r="K127" s="8"/>
      <c r="L127" s="8"/>
      <c r="M127" s="8">
        <f>M85+M92+M99+M106</f>
        <v>1700</v>
      </c>
      <c r="N127" s="8">
        <f t="shared" si="22"/>
        <v>950</v>
      </c>
      <c r="O127" s="95"/>
      <c r="P127" s="95"/>
      <c r="Q127" s="181"/>
    </row>
    <row r="128" spans="1:17" ht="18.75" customHeight="1">
      <c r="A128" s="221"/>
      <c r="B128" s="226"/>
      <c r="C128" s="181"/>
      <c r="D128" s="218"/>
      <c r="E128" s="218"/>
      <c r="F128" s="158" t="s">
        <v>73</v>
      </c>
      <c r="G128" s="8">
        <f aca="true" t="shared" si="23" ref="G128:H131">I128+M128</f>
        <v>37242.7</v>
      </c>
      <c r="H128" s="8">
        <f t="shared" si="23"/>
        <v>31098.1</v>
      </c>
      <c r="I128" s="8">
        <f t="shared" si="21"/>
        <v>36042.7</v>
      </c>
      <c r="J128" s="8">
        <f t="shared" si="21"/>
        <v>30148.1</v>
      </c>
      <c r="K128" s="8"/>
      <c r="L128" s="8"/>
      <c r="M128" s="8">
        <f t="shared" si="22"/>
        <v>1200</v>
      </c>
      <c r="N128" s="8">
        <f t="shared" si="22"/>
        <v>950</v>
      </c>
      <c r="O128" s="95"/>
      <c r="P128" s="95"/>
      <c r="Q128" s="181"/>
    </row>
    <row r="129" spans="1:17" ht="18.75" customHeight="1">
      <c r="A129" s="221"/>
      <c r="B129" s="226"/>
      <c r="C129" s="181"/>
      <c r="D129" s="218"/>
      <c r="E129" s="218"/>
      <c r="F129" s="158" t="s">
        <v>69</v>
      </c>
      <c r="G129" s="8">
        <f t="shared" si="23"/>
        <v>37142.7</v>
      </c>
      <c r="H129" s="8">
        <f t="shared" si="23"/>
        <v>30148.1</v>
      </c>
      <c r="I129" s="8">
        <f t="shared" si="21"/>
        <v>36042.7</v>
      </c>
      <c r="J129" s="8">
        <f t="shared" si="21"/>
        <v>30148.1</v>
      </c>
      <c r="K129" s="8"/>
      <c r="L129" s="8"/>
      <c r="M129" s="8">
        <f t="shared" si="22"/>
        <v>1100</v>
      </c>
      <c r="N129" s="8">
        <f t="shared" si="22"/>
        <v>0</v>
      </c>
      <c r="O129" s="95"/>
      <c r="P129" s="95"/>
      <c r="Q129" s="181"/>
    </row>
    <row r="130" spans="1:17" ht="20.25" customHeight="1">
      <c r="A130" s="221"/>
      <c r="B130" s="226"/>
      <c r="C130" s="181"/>
      <c r="D130" s="218"/>
      <c r="E130" s="218"/>
      <c r="F130" s="158" t="s">
        <v>72</v>
      </c>
      <c r="G130" s="8">
        <f t="shared" si="23"/>
        <v>37142.7</v>
      </c>
      <c r="H130" s="8">
        <f t="shared" si="23"/>
        <v>30148.1</v>
      </c>
      <c r="I130" s="8">
        <f t="shared" si="21"/>
        <v>36042.7</v>
      </c>
      <c r="J130" s="8">
        <f t="shared" si="21"/>
        <v>30148.1</v>
      </c>
      <c r="K130" s="8"/>
      <c r="L130" s="8"/>
      <c r="M130" s="8">
        <f t="shared" si="22"/>
        <v>1100</v>
      </c>
      <c r="N130" s="8">
        <f t="shared" si="22"/>
        <v>0</v>
      </c>
      <c r="O130" s="95"/>
      <c r="P130" s="95"/>
      <c r="Q130" s="181"/>
    </row>
    <row r="131" spans="1:17" ht="17.25" customHeight="1">
      <c r="A131" s="221"/>
      <c r="B131" s="226"/>
      <c r="C131" s="181"/>
      <c r="D131" s="171"/>
      <c r="E131" s="171"/>
      <c r="F131" s="158" t="s">
        <v>71</v>
      </c>
      <c r="G131" s="8">
        <f t="shared" si="23"/>
        <v>37142.7</v>
      </c>
      <c r="H131" s="8">
        <f t="shared" si="23"/>
        <v>0</v>
      </c>
      <c r="I131" s="8">
        <f t="shared" si="21"/>
        <v>36042.7</v>
      </c>
      <c r="J131" s="8">
        <f t="shared" si="21"/>
        <v>0</v>
      </c>
      <c r="K131" s="8"/>
      <c r="L131" s="8"/>
      <c r="M131" s="8">
        <f t="shared" si="22"/>
        <v>1100</v>
      </c>
      <c r="N131" s="8">
        <f t="shared" si="22"/>
        <v>0</v>
      </c>
      <c r="O131" s="95"/>
      <c r="P131" s="95"/>
      <c r="Q131" s="181"/>
    </row>
    <row r="132" spans="1:17" ht="37.5" customHeight="1">
      <c r="A132" s="139"/>
      <c r="B132" s="227" t="s">
        <v>104</v>
      </c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</row>
    <row r="133" spans="1:17" ht="42.75" customHeight="1">
      <c r="A133" s="178" t="s">
        <v>53</v>
      </c>
      <c r="B133" s="175" t="s">
        <v>142</v>
      </c>
      <c r="C133" s="170" t="s">
        <v>186</v>
      </c>
      <c r="D133" s="170" t="s">
        <v>65</v>
      </c>
      <c r="E133" s="170" t="s">
        <v>64</v>
      </c>
      <c r="F133" s="161" t="s">
        <v>30</v>
      </c>
      <c r="G133" s="13">
        <f>G134+G135+G136+G137+G138+G139</f>
        <v>1200</v>
      </c>
      <c r="H133" s="13">
        <f>H134+H135+H136+H137+H138+H139</f>
        <v>542.5</v>
      </c>
      <c r="I133" s="13">
        <f>I134+I135+I136+I137+I138+I139</f>
        <v>1200</v>
      </c>
      <c r="J133" s="13">
        <f>J134+J135+J136+J137+J138+J139</f>
        <v>542.5</v>
      </c>
      <c r="K133" s="13"/>
      <c r="L133" s="13"/>
      <c r="M133" s="13"/>
      <c r="N133" s="13"/>
      <c r="O133" s="98"/>
      <c r="P133" s="98"/>
      <c r="Q133" s="225" t="s">
        <v>99</v>
      </c>
    </row>
    <row r="134" spans="1:17" ht="22.5" customHeight="1">
      <c r="A134" s="203"/>
      <c r="B134" s="216"/>
      <c r="C134" s="181"/>
      <c r="D134" s="218"/>
      <c r="E134" s="218"/>
      <c r="F134" s="163">
        <v>2024</v>
      </c>
      <c r="G134" s="11">
        <f aca="true" t="shared" si="24" ref="G134:H139">I134</f>
        <v>200</v>
      </c>
      <c r="H134" s="11">
        <f t="shared" si="24"/>
        <v>108.5</v>
      </c>
      <c r="I134" s="11">
        <v>200</v>
      </c>
      <c r="J134" s="11">
        <v>108.5</v>
      </c>
      <c r="K134" s="76"/>
      <c r="L134" s="35"/>
      <c r="M134" s="35"/>
      <c r="N134" s="35"/>
      <c r="O134" s="15"/>
      <c r="P134" s="15"/>
      <c r="Q134" s="194"/>
    </row>
    <row r="135" spans="1:17" ht="19.5" customHeight="1">
      <c r="A135" s="203"/>
      <c r="B135" s="216"/>
      <c r="C135" s="181"/>
      <c r="D135" s="218"/>
      <c r="E135" s="218"/>
      <c r="F135" s="163">
        <v>2025</v>
      </c>
      <c r="G135" s="57">
        <f t="shared" si="24"/>
        <v>200</v>
      </c>
      <c r="H135" s="57">
        <f t="shared" si="24"/>
        <v>108.5</v>
      </c>
      <c r="I135" s="57">
        <v>200</v>
      </c>
      <c r="J135" s="11">
        <v>108.5</v>
      </c>
      <c r="K135" s="56"/>
      <c r="L135" s="36"/>
      <c r="M135" s="36"/>
      <c r="N135" s="36"/>
      <c r="O135" s="16"/>
      <c r="P135" s="16"/>
      <c r="Q135" s="194"/>
    </row>
    <row r="136" spans="1:17" ht="18.75" customHeight="1">
      <c r="A136" s="203"/>
      <c r="B136" s="216"/>
      <c r="C136" s="181"/>
      <c r="D136" s="218"/>
      <c r="E136" s="218"/>
      <c r="F136" s="163">
        <v>2026</v>
      </c>
      <c r="G136" s="11">
        <f t="shared" si="24"/>
        <v>200</v>
      </c>
      <c r="H136" s="11">
        <f t="shared" si="24"/>
        <v>108.5</v>
      </c>
      <c r="I136" s="11">
        <v>200</v>
      </c>
      <c r="J136" s="11">
        <v>108.5</v>
      </c>
      <c r="K136" s="56"/>
      <c r="L136" s="36"/>
      <c r="M136" s="36"/>
      <c r="N136" s="36"/>
      <c r="O136" s="16"/>
      <c r="P136" s="16"/>
      <c r="Q136" s="194"/>
    </row>
    <row r="137" spans="1:17" ht="20.25" customHeight="1">
      <c r="A137" s="203"/>
      <c r="B137" s="216"/>
      <c r="C137" s="181"/>
      <c r="D137" s="218"/>
      <c r="E137" s="218"/>
      <c r="F137" s="163">
        <v>2027</v>
      </c>
      <c r="G137" s="11">
        <f t="shared" si="24"/>
        <v>200</v>
      </c>
      <c r="H137" s="11">
        <f t="shared" si="24"/>
        <v>108.5</v>
      </c>
      <c r="I137" s="11">
        <v>200</v>
      </c>
      <c r="J137" s="11">
        <v>108.5</v>
      </c>
      <c r="K137" s="56"/>
      <c r="L137" s="36"/>
      <c r="M137" s="36"/>
      <c r="N137" s="36"/>
      <c r="O137" s="16"/>
      <c r="P137" s="16"/>
      <c r="Q137" s="194"/>
    </row>
    <row r="138" spans="1:17" ht="18.75" customHeight="1">
      <c r="A138" s="203"/>
      <c r="B138" s="216"/>
      <c r="C138" s="181"/>
      <c r="D138" s="218"/>
      <c r="E138" s="218"/>
      <c r="F138" s="163">
        <v>2028</v>
      </c>
      <c r="G138" s="11">
        <f t="shared" si="24"/>
        <v>200</v>
      </c>
      <c r="H138" s="11">
        <f t="shared" si="24"/>
        <v>108.5</v>
      </c>
      <c r="I138" s="11">
        <v>200</v>
      </c>
      <c r="J138" s="11">
        <v>108.5</v>
      </c>
      <c r="K138" s="56"/>
      <c r="L138" s="36"/>
      <c r="M138" s="36"/>
      <c r="N138" s="36"/>
      <c r="O138" s="16"/>
      <c r="P138" s="16"/>
      <c r="Q138" s="194"/>
    </row>
    <row r="139" spans="1:17" ht="20.25" customHeight="1">
      <c r="A139" s="177"/>
      <c r="B139" s="209"/>
      <c r="C139" s="172"/>
      <c r="D139" s="171"/>
      <c r="E139" s="171"/>
      <c r="F139" s="163">
        <v>2029</v>
      </c>
      <c r="G139" s="11">
        <f t="shared" si="24"/>
        <v>200</v>
      </c>
      <c r="H139" s="11">
        <f t="shared" si="24"/>
        <v>0</v>
      </c>
      <c r="I139" s="11">
        <v>200</v>
      </c>
      <c r="J139" s="11">
        <v>0</v>
      </c>
      <c r="K139" s="56"/>
      <c r="L139" s="36"/>
      <c r="M139" s="36"/>
      <c r="N139" s="36"/>
      <c r="O139" s="16"/>
      <c r="P139" s="16"/>
      <c r="Q139" s="194"/>
    </row>
    <row r="140" spans="1:17" ht="22.5" customHeight="1">
      <c r="A140" s="178" t="s">
        <v>54</v>
      </c>
      <c r="B140" s="175" t="s">
        <v>149</v>
      </c>
      <c r="C140" s="170" t="s">
        <v>186</v>
      </c>
      <c r="D140" s="170" t="s">
        <v>65</v>
      </c>
      <c r="E140" s="170" t="s">
        <v>64</v>
      </c>
      <c r="F140" s="161" t="s">
        <v>30</v>
      </c>
      <c r="G140" s="19">
        <f>I140</f>
        <v>139</v>
      </c>
      <c r="H140" s="19">
        <f>J140</f>
        <v>110</v>
      </c>
      <c r="I140" s="19">
        <f>I141+I142+I143+I144+I145+I146</f>
        <v>139</v>
      </c>
      <c r="J140" s="19">
        <f>J141+J142+J143+J144+J145+J146</f>
        <v>110</v>
      </c>
      <c r="K140" s="19"/>
      <c r="L140" s="19"/>
      <c r="M140" s="19"/>
      <c r="N140" s="19"/>
      <c r="O140" s="25"/>
      <c r="P140" s="25"/>
      <c r="Q140" s="225" t="s">
        <v>81</v>
      </c>
    </row>
    <row r="141" spans="1:17" ht="21" customHeight="1">
      <c r="A141" s="203"/>
      <c r="B141" s="216"/>
      <c r="C141" s="181"/>
      <c r="D141" s="218"/>
      <c r="E141" s="218"/>
      <c r="F141" s="163">
        <v>2024</v>
      </c>
      <c r="G141" s="11">
        <f aca="true" t="shared" si="25" ref="G141:H146">I141</f>
        <v>22</v>
      </c>
      <c r="H141" s="11">
        <f t="shared" si="25"/>
        <v>22</v>
      </c>
      <c r="I141" s="11">
        <v>22</v>
      </c>
      <c r="J141" s="11">
        <v>22</v>
      </c>
      <c r="K141" s="76"/>
      <c r="L141" s="35"/>
      <c r="M141" s="35"/>
      <c r="N141" s="35"/>
      <c r="O141" s="15"/>
      <c r="P141" s="15"/>
      <c r="Q141" s="194"/>
    </row>
    <row r="142" spans="1:17" ht="18" customHeight="1">
      <c r="A142" s="203"/>
      <c r="B142" s="216"/>
      <c r="C142" s="181"/>
      <c r="D142" s="218"/>
      <c r="E142" s="218"/>
      <c r="F142" s="163">
        <v>2025</v>
      </c>
      <c r="G142" s="57">
        <f t="shared" si="25"/>
        <v>23.4</v>
      </c>
      <c r="H142" s="57">
        <f t="shared" si="25"/>
        <v>22</v>
      </c>
      <c r="I142" s="57">
        <v>23.4</v>
      </c>
      <c r="J142" s="11">
        <v>22</v>
      </c>
      <c r="K142" s="56"/>
      <c r="L142" s="36"/>
      <c r="M142" s="36"/>
      <c r="N142" s="36"/>
      <c r="O142" s="16"/>
      <c r="P142" s="16"/>
      <c r="Q142" s="194"/>
    </row>
    <row r="143" spans="1:17" ht="19.5" customHeight="1">
      <c r="A143" s="203"/>
      <c r="B143" s="216"/>
      <c r="C143" s="181"/>
      <c r="D143" s="218"/>
      <c r="E143" s="218"/>
      <c r="F143" s="163">
        <v>2026</v>
      </c>
      <c r="G143" s="57">
        <f t="shared" si="25"/>
        <v>23.4</v>
      </c>
      <c r="H143" s="11">
        <f t="shared" si="25"/>
        <v>22</v>
      </c>
      <c r="I143" s="57">
        <v>23.4</v>
      </c>
      <c r="J143" s="11">
        <v>22</v>
      </c>
      <c r="K143" s="56"/>
      <c r="L143" s="36"/>
      <c r="M143" s="36"/>
      <c r="N143" s="36"/>
      <c r="O143" s="16"/>
      <c r="P143" s="16"/>
      <c r="Q143" s="194"/>
    </row>
    <row r="144" spans="1:17" ht="21" customHeight="1">
      <c r="A144" s="203"/>
      <c r="B144" s="216"/>
      <c r="C144" s="181"/>
      <c r="D144" s="218"/>
      <c r="E144" s="218"/>
      <c r="F144" s="163">
        <v>2027</v>
      </c>
      <c r="G144" s="57">
        <f t="shared" si="25"/>
        <v>23.4</v>
      </c>
      <c r="H144" s="11">
        <f t="shared" si="25"/>
        <v>22</v>
      </c>
      <c r="I144" s="57">
        <v>23.4</v>
      </c>
      <c r="J144" s="11">
        <v>22</v>
      </c>
      <c r="K144" s="56"/>
      <c r="L144" s="36"/>
      <c r="M144" s="36"/>
      <c r="N144" s="36"/>
      <c r="O144" s="16"/>
      <c r="P144" s="16"/>
      <c r="Q144" s="194"/>
    </row>
    <row r="145" spans="1:17" ht="18.75" customHeight="1">
      <c r="A145" s="203"/>
      <c r="B145" s="216"/>
      <c r="C145" s="181"/>
      <c r="D145" s="218"/>
      <c r="E145" s="218"/>
      <c r="F145" s="163">
        <v>2028</v>
      </c>
      <c r="G145" s="57">
        <f t="shared" si="25"/>
        <v>23.4</v>
      </c>
      <c r="H145" s="11">
        <f t="shared" si="25"/>
        <v>22</v>
      </c>
      <c r="I145" s="57">
        <v>23.4</v>
      </c>
      <c r="J145" s="11">
        <v>22</v>
      </c>
      <c r="K145" s="56"/>
      <c r="L145" s="36"/>
      <c r="M145" s="36"/>
      <c r="N145" s="36"/>
      <c r="O145" s="16"/>
      <c r="P145" s="16"/>
      <c r="Q145" s="194"/>
    </row>
    <row r="146" spans="1:17" ht="16.5" customHeight="1">
      <c r="A146" s="177"/>
      <c r="B146" s="209"/>
      <c r="C146" s="172"/>
      <c r="D146" s="171"/>
      <c r="E146" s="171"/>
      <c r="F146" s="163">
        <v>2029</v>
      </c>
      <c r="G146" s="57">
        <f t="shared" si="25"/>
        <v>23.4</v>
      </c>
      <c r="H146" s="11">
        <f t="shared" si="25"/>
        <v>0</v>
      </c>
      <c r="I146" s="57">
        <v>23.4</v>
      </c>
      <c r="J146" s="11">
        <v>0</v>
      </c>
      <c r="K146" s="56"/>
      <c r="L146" s="36"/>
      <c r="M146" s="36"/>
      <c r="N146" s="36"/>
      <c r="O146" s="16"/>
      <c r="P146" s="16"/>
      <c r="Q146" s="194"/>
    </row>
    <row r="147" spans="1:17" ht="27.75" customHeight="1">
      <c r="A147" s="178" t="s">
        <v>55</v>
      </c>
      <c r="B147" s="175" t="s">
        <v>150</v>
      </c>
      <c r="C147" s="170" t="s">
        <v>186</v>
      </c>
      <c r="D147" s="30" t="s">
        <v>65</v>
      </c>
      <c r="E147" s="30" t="s">
        <v>64</v>
      </c>
      <c r="F147" s="161" t="s">
        <v>30</v>
      </c>
      <c r="G147" s="19">
        <f>I147</f>
        <v>252.9</v>
      </c>
      <c r="H147" s="19">
        <f>J147</f>
        <v>200</v>
      </c>
      <c r="I147" s="19">
        <f>I148+I149+I150+I151+I152+I153</f>
        <v>252.9</v>
      </c>
      <c r="J147" s="19">
        <f>J148+J149+J150+J151+J152+J153</f>
        <v>200</v>
      </c>
      <c r="K147" s="19"/>
      <c r="L147" s="19"/>
      <c r="M147" s="19"/>
      <c r="N147" s="19"/>
      <c r="O147" s="25"/>
      <c r="P147" s="25"/>
      <c r="Q147" s="225" t="s">
        <v>82</v>
      </c>
    </row>
    <row r="148" spans="1:17" ht="20.25" customHeight="1">
      <c r="A148" s="203"/>
      <c r="B148" s="216"/>
      <c r="C148" s="181"/>
      <c r="D148" s="105"/>
      <c r="E148" s="105"/>
      <c r="F148" s="163">
        <v>2024</v>
      </c>
      <c r="G148" s="11">
        <f aca="true" t="shared" si="26" ref="G148:H153">I148</f>
        <v>40.4</v>
      </c>
      <c r="H148" s="11">
        <f t="shared" si="26"/>
        <v>40</v>
      </c>
      <c r="I148" s="11">
        <v>40.4</v>
      </c>
      <c r="J148" s="11">
        <v>40</v>
      </c>
      <c r="K148" s="76"/>
      <c r="L148" s="35"/>
      <c r="M148" s="35"/>
      <c r="N148" s="35"/>
      <c r="O148" s="15"/>
      <c r="P148" s="15"/>
      <c r="Q148" s="194"/>
    </row>
    <row r="149" spans="1:17" ht="15.75" customHeight="1">
      <c r="A149" s="203"/>
      <c r="B149" s="216"/>
      <c r="C149" s="181"/>
      <c r="D149" s="105"/>
      <c r="E149" s="105"/>
      <c r="F149" s="163">
        <v>2025</v>
      </c>
      <c r="G149" s="57">
        <f t="shared" si="26"/>
        <v>42.5</v>
      </c>
      <c r="H149" s="57">
        <f t="shared" si="26"/>
        <v>40</v>
      </c>
      <c r="I149" s="57">
        <v>42.5</v>
      </c>
      <c r="J149" s="11">
        <v>40</v>
      </c>
      <c r="K149" s="56"/>
      <c r="L149" s="36"/>
      <c r="M149" s="36"/>
      <c r="N149" s="36"/>
      <c r="O149" s="16"/>
      <c r="P149" s="16"/>
      <c r="Q149" s="194"/>
    </row>
    <row r="150" spans="1:17" ht="18" customHeight="1">
      <c r="A150" s="203"/>
      <c r="B150" s="216"/>
      <c r="C150" s="181"/>
      <c r="D150" s="105"/>
      <c r="E150" s="105"/>
      <c r="F150" s="163">
        <v>2026</v>
      </c>
      <c r="G150" s="11">
        <f t="shared" si="26"/>
        <v>42.5</v>
      </c>
      <c r="H150" s="11">
        <f t="shared" si="26"/>
        <v>40</v>
      </c>
      <c r="I150" s="11">
        <v>42.5</v>
      </c>
      <c r="J150" s="11">
        <v>40</v>
      </c>
      <c r="K150" s="56"/>
      <c r="L150" s="36"/>
      <c r="M150" s="36"/>
      <c r="N150" s="36"/>
      <c r="O150" s="16"/>
      <c r="P150" s="16"/>
      <c r="Q150" s="194"/>
    </row>
    <row r="151" spans="1:17" ht="18" customHeight="1">
      <c r="A151" s="203"/>
      <c r="B151" s="216"/>
      <c r="C151" s="181"/>
      <c r="D151" s="135"/>
      <c r="E151" s="135"/>
      <c r="F151" s="163">
        <v>2027</v>
      </c>
      <c r="G151" s="11">
        <f t="shared" si="26"/>
        <v>42.5</v>
      </c>
      <c r="H151" s="11">
        <f t="shared" si="26"/>
        <v>40</v>
      </c>
      <c r="I151" s="11">
        <v>42.5</v>
      </c>
      <c r="J151" s="11">
        <v>40</v>
      </c>
      <c r="K151" s="56"/>
      <c r="L151" s="36"/>
      <c r="M151" s="36"/>
      <c r="N151" s="36"/>
      <c r="O151" s="16"/>
      <c r="P151" s="16"/>
      <c r="Q151" s="194"/>
    </row>
    <row r="152" spans="1:17" ht="17.25" customHeight="1">
      <c r="A152" s="203"/>
      <c r="B152" s="216"/>
      <c r="C152" s="181"/>
      <c r="D152" s="135"/>
      <c r="E152" s="135"/>
      <c r="F152" s="163">
        <v>2028</v>
      </c>
      <c r="G152" s="11">
        <f t="shared" si="26"/>
        <v>42.5</v>
      </c>
      <c r="H152" s="11">
        <f t="shared" si="26"/>
        <v>40</v>
      </c>
      <c r="I152" s="11">
        <v>42.5</v>
      </c>
      <c r="J152" s="11">
        <v>40</v>
      </c>
      <c r="K152" s="56"/>
      <c r="L152" s="36"/>
      <c r="M152" s="36"/>
      <c r="N152" s="36"/>
      <c r="O152" s="16"/>
      <c r="P152" s="16"/>
      <c r="Q152" s="194"/>
    </row>
    <row r="153" spans="1:17" ht="17.25" customHeight="1">
      <c r="A153" s="177"/>
      <c r="B153" s="209"/>
      <c r="C153" s="181"/>
      <c r="D153" s="135"/>
      <c r="E153" s="135"/>
      <c r="F153" s="163">
        <v>2029</v>
      </c>
      <c r="G153" s="11">
        <f t="shared" si="26"/>
        <v>42.5</v>
      </c>
      <c r="H153" s="11">
        <f t="shared" si="26"/>
        <v>0</v>
      </c>
      <c r="I153" s="11">
        <v>42.5</v>
      </c>
      <c r="J153" s="11">
        <v>0</v>
      </c>
      <c r="K153" s="56"/>
      <c r="L153" s="36"/>
      <c r="M153" s="36"/>
      <c r="N153" s="36"/>
      <c r="O153" s="16"/>
      <c r="P153" s="16"/>
      <c r="Q153" s="194"/>
    </row>
    <row r="154" spans="1:17" ht="27" customHeight="1">
      <c r="A154" s="178" t="s">
        <v>92</v>
      </c>
      <c r="B154" s="175" t="s">
        <v>151</v>
      </c>
      <c r="C154" s="170" t="s">
        <v>186</v>
      </c>
      <c r="D154" s="170" t="s">
        <v>65</v>
      </c>
      <c r="E154" s="170" t="s">
        <v>64</v>
      </c>
      <c r="F154" s="161" t="s">
        <v>30</v>
      </c>
      <c r="G154" s="19">
        <f>I154</f>
        <v>156</v>
      </c>
      <c r="H154" s="19">
        <f>J154</f>
        <v>130</v>
      </c>
      <c r="I154" s="19">
        <f>I155+I156+I157+I158+I159+I160</f>
        <v>156</v>
      </c>
      <c r="J154" s="19">
        <f>J155+J156+J157+J158+J159+J160</f>
        <v>130</v>
      </c>
      <c r="K154" s="19"/>
      <c r="L154" s="19"/>
      <c r="M154" s="19"/>
      <c r="N154" s="19"/>
      <c r="O154" s="25"/>
      <c r="P154" s="25"/>
      <c r="Q154" s="225" t="s">
        <v>85</v>
      </c>
    </row>
    <row r="155" spans="1:17" ht="21.75" customHeight="1">
      <c r="A155" s="203"/>
      <c r="B155" s="216"/>
      <c r="C155" s="181"/>
      <c r="D155" s="218"/>
      <c r="E155" s="218"/>
      <c r="F155" s="163">
        <v>2024</v>
      </c>
      <c r="G155" s="11">
        <f aca="true" t="shared" si="27" ref="G155:H160">I155</f>
        <v>26</v>
      </c>
      <c r="H155" s="11">
        <f t="shared" si="27"/>
        <v>26</v>
      </c>
      <c r="I155" s="11">
        <v>26</v>
      </c>
      <c r="J155" s="11">
        <v>26</v>
      </c>
      <c r="K155" s="76"/>
      <c r="L155" s="35"/>
      <c r="M155" s="35"/>
      <c r="N155" s="35"/>
      <c r="O155" s="15"/>
      <c r="P155" s="15"/>
      <c r="Q155" s="194"/>
    </row>
    <row r="156" spans="1:17" ht="21.75" customHeight="1">
      <c r="A156" s="203"/>
      <c r="B156" s="216"/>
      <c r="C156" s="181"/>
      <c r="D156" s="218"/>
      <c r="E156" s="218"/>
      <c r="F156" s="163">
        <v>2025</v>
      </c>
      <c r="G156" s="57">
        <f t="shared" si="27"/>
        <v>26</v>
      </c>
      <c r="H156" s="57">
        <f t="shared" si="27"/>
        <v>26</v>
      </c>
      <c r="I156" s="11">
        <v>26</v>
      </c>
      <c r="J156" s="11">
        <v>26</v>
      </c>
      <c r="K156" s="56"/>
      <c r="L156" s="36"/>
      <c r="M156" s="36"/>
      <c r="N156" s="36"/>
      <c r="O156" s="16"/>
      <c r="P156" s="16"/>
      <c r="Q156" s="194"/>
    </row>
    <row r="157" spans="1:17" ht="21" customHeight="1">
      <c r="A157" s="203"/>
      <c r="B157" s="216"/>
      <c r="C157" s="181"/>
      <c r="D157" s="218"/>
      <c r="E157" s="218"/>
      <c r="F157" s="163">
        <v>2026</v>
      </c>
      <c r="G157" s="11">
        <f t="shared" si="27"/>
        <v>26</v>
      </c>
      <c r="H157" s="11">
        <f t="shared" si="27"/>
        <v>26</v>
      </c>
      <c r="I157" s="11">
        <v>26</v>
      </c>
      <c r="J157" s="11">
        <v>26</v>
      </c>
      <c r="K157" s="56"/>
      <c r="L157" s="36"/>
      <c r="M157" s="36"/>
      <c r="N157" s="36"/>
      <c r="O157" s="16"/>
      <c r="P157" s="16"/>
      <c r="Q157" s="194"/>
    </row>
    <row r="158" spans="1:17" ht="18.75" customHeight="1">
      <c r="A158" s="203"/>
      <c r="B158" s="216"/>
      <c r="C158" s="181"/>
      <c r="D158" s="218"/>
      <c r="E158" s="218"/>
      <c r="F158" s="163">
        <v>2027</v>
      </c>
      <c r="G158" s="11">
        <f t="shared" si="27"/>
        <v>26</v>
      </c>
      <c r="H158" s="11">
        <f t="shared" si="27"/>
        <v>26</v>
      </c>
      <c r="I158" s="11">
        <v>26</v>
      </c>
      <c r="J158" s="11">
        <v>26</v>
      </c>
      <c r="K158" s="56"/>
      <c r="L158" s="36"/>
      <c r="M158" s="36"/>
      <c r="N158" s="36"/>
      <c r="O158" s="16"/>
      <c r="P158" s="16"/>
      <c r="Q158" s="194"/>
    </row>
    <row r="159" spans="1:17" ht="18" customHeight="1">
      <c r="A159" s="203"/>
      <c r="B159" s="216"/>
      <c r="C159" s="181"/>
      <c r="D159" s="218"/>
      <c r="E159" s="218"/>
      <c r="F159" s="163">
        <v>2028</v>
      </c>
      <c r="G159" s="11">
        <f t="shared" si="27"/>
        <v>26</v>
      </c>
      <c r="H159" s="11">
        <f t="shared" si="27"/>
        <v>26</v>
      </c>
      <c r="I159" s="11">
        <v>26</v>
      </c>
      <c r="J159" s="11">
        <v>26</v>
      </c>
      <c r="K159" s="56"/>
      <c r="L159" s="36"/>
      <c r="M159" s="36"/>
      <c r="N159" s="36"/>
      <c r="O159" s="16"/>
      <c r="P159" s="16"/>
      <c r="Q159" s="194"/>
    </row>
    <row r="160" spans="1:17" ht="19.5" customHeight="1">
      <c r="A160" s="177"/>
      <c r="B160" s="209"/>
      <c r="C160" s="181"/>
      <c r="D160" s="171"/>
      <c r="E160" s="171"/>
      <c r="F160" s="163">
        <v>2029</v>
      </c>
      <c r="G160" s="11">
        <f t="shared" si="27"/>
        <v>26</v>
      </c>
      <c r="H160" s="11">
        <f t="shared" si="27"/>
        <v>0</v>
      </c>
      <c r="I160" s="11">
        <v>26</v>
      </c>
      <c r="J160" s="11">
        <v>0</v>
      </c>
      <c r="K160" s="56"/>
      <c r="L160" s="36"/>
      <c r="M160" s="36"/>
      <c r="N160" s="36"/>
      <c r="O160" s="16"/>
      <c r="P160" s="16"/>
      <c r="Q160" s="194"/>
    </row>
    <row r="161" spans="1:17" ht="15">
      <c r="A161" s="178" t="s">
        <v>93</v>
      </c>
      <c r="B161" s="175" t="s">
        <v>152</v>
      </c>
      <c r="C161" s="170" t="s">
        <v>186</v>
      </c>
      <c r="D161" s="170" t="s">
        <v>65</v>
      </c>
      <c r="E161" s="170" t="s">
        <v>64</v>
      </c>
      <c r="F161" s="161" t="s">
        <v>30</v>
      </c>
      <c r="G161" s="13">
        <f>I161</f>
        <v>1560</v>
      </c>
      <c r="H161" s="13">
        <f>J161</f>
        <v>640</v>
      </c>
      <c r="I161" s="13">
        <f>I162+I163+I164+I165+I166+I167</f>
        <v>1560</v>
      </c>
      <c r="J161" s="13">
        <f>J162+J163+J164+J165+J166+J167</f>
        <v>640</v>
      </c>
      <c r="K161" s="13"/>
      <c r="L161" s="13"/>
      <c r="M161" s="13"/>
      <c r="N161" s="13"/>
      <c r="O161" s="98"/>
      <c r="P161" s="98"/>
      <c r="Q161" s="225" t="s">
        <v>84</v>
      </c>
    </row>
    <row r="162" spans="1:17" ht="21" customHeight="1">
      <c r="A162" s="203"/>
      <c r="B162" s="216"/>
      <c r="C162" s="181"/>
      <c r="D162" s="218"/>
      <c r="E162" s="218"/>
      <c r="F162" s="163">
        <v>2024</v>
      </c>
      <c r="G162" s="11">
        <f aca="true" t="shared" si="28" ref="G162:H167">I162</f>
        <v>260</v>
      </c>
      <c r="H162" s="11">
        <f t="shared" si="28"/>
        <v>40</v>
      </c>
      <c r="I162" s="11">
        <v>260</v>
      </c>
      <c r="J162" s="11">
        <v>40</v>
      </c>
      <c r="K162" s="76"/>
      <c r="L162" s="35"/>
      <c r="M162" s="35"/>
      <c r="N162" s="35"/>
      <c r="O162" s="15"/>
      <c r="P162" s="15"/>
      <c r="Q162" s="194"/>
    </row>
    <row r="163" spans="1:17" ht="20.25" customHeight="1">
      <c r="A163" s="203"/>
      <c r="B163" s="216"/>
      <c r="C163" s="181"/>
      <c r="D163" s="218"/>
      <c r="E163" s="218"/>
      <c r="F163" s="163">
        <v>2025</v>
      </c>
      <c r="G163" s="57">
        <f t="shared" si="28"/>
        <v>260</v>
      </c>
      <c r="H163" s="57">
        <f t="shared" si="28"/>
        <v>260</v>
      </c>
      <c r="I163" s="11">
        <v>260</v>
      </c>
      <c r="J163" s="11">
        <v>260</v>
      </c>
      <c r="K163" s="56"/>
      <c r="L163" s="36"/>
      <c r="M163" s="36"/>
      <c r="N163" s="36"/>
      <c r="O163" s="16"/>
      <c r="P163" s="16"/>
      <c r="Q163" s="194"/>
    </row>
    <row r="164" spans="1:17" ht="18.75" customHeight="1">
      <c r="A164" s="203"/>
      <c r="B164" s="216"/>
      <c r="C164" s="181"/>
      <c r="D164" s="218"/>
      <c r="E164" s="218"/>
      <c r="F164" s="163">
        <v>2026</v>
      </c>
      <c r="G164" s="11">
        <f t="shared" si="28"/>
        <v>260</v>
      </c>
      <c r="H164" s="11">
        <f t="shared" si="28"/>
        <v>260</v>
      </c>
      <c r="I164" s="11">
        <v>260</v>
      </c>
      <c r="J164" s="11">
        <v>260</v>
      </c>
      <c r="K164" s="56"/>
      <c r="L164" s="36"/>
      <c r="M164" s="36"/>
      <c r="N164" s="36"/>
      <c r="O164" s="16"/>
      <c r="P164" s="16"/>
      <c r="Q164" s="194"/>
    </row>
    <row r="165" spans="1:17" ht="18.75" customHeight="1">
      <c r="A165" s="203"/>
      <c r="B165" s="216"/>
      <c r="C165" s="181"/>
      <c r="D165" s="218"/>
      <c r="E165" s="218"/>
      <c r="F165" s="163">
        <v>2027</v>
      </c>
      <c r="G165" s="11">
        <f t="shared" si="28"/>
        <v>260</v>
      </c>
      <c r="H165" s="11">
        <f t="shared" si="28"/>
        <v>40</v>
      </c>
      <c r="I165" s="11">
        <v>260</v>
      </c>
      <c r="J165" s="11">
        <v>40</v>
      </c>
      <c r="K165" s="56"/>
      <c r="L165" s="36"/>
      <c r="M165" s="36"/>
      <c r="N165" s="36"/>
      <c r="O165" s="16"/>
      <c r="P165" s="16"/>
      <c r="Q165" s="194"/>
    </row>
    <row r="166" spans="1:65" ht="20.25" customHeight="1">
      <c r="A166" s="203"/>
      <c r="B166" s="216"/>
      <c r="C166" s="181"/>
      <c r="D166" s="218"/>
      <c r="E166" s="218"/>
      <c r="F166" s="163">
        <v>2028</v>
      </c>
      <c r="G166" s="11">
        <f t="shared" si="28"/>
        <v>260</v>
      </c>
      <c r="H166" s="11">
        <f t="shared" si="28"/>
        <v>40</v>
      </c>
      <c r="I166" s="11">
        <v>260</v>
      </c>
      <c r="J166" s="11">
        <v>40</v>
      </c>
      <c r="K166" s="56"/>
      <c r="L166" s="36"/>
      <c r="M166" s="36"/>
      <c r="N166" s="36"/>
      <c r="O166" s="16"/>
      <c r="P166" s="16"/>
      <c r="Q166" s="194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</row>
    <row r="167" spans="1:65" ht="17.25" customHeight="1">
      <c r="A167" s="177"/>
      <c r="B167" s="209"/>
      <c r="C167" s="181"/>
      <c r="D167" s="171"/>
      <c r="E167" s="171"/>
      <c r="F167" s="155">
        <v>2029</v>
      </c>
      <c r="G167" s="28">
        <f t="shared" si="28"/>
        <v>260</v>
      </c>
      <c r="H167" s="28">
        <f t="shared" si="28"/>
        <v>0</v>
      </c>
      <c r="I167" s="11">
        <v>260</v>
      </c>
      <c r="J167" s="28">
        <v>0</v>
      </c>
      <c r="K167" s="75"/>
      <c r="L167" s="32"/>
      <c r="M167" s="32"/>
      <c r="N167" s="32"/>
      <c r="O167" s="17"/>
      <c r="P167" s="17"/>
      <c r="Q167" s="194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</row>
    <row r="168" spans="1:65" s="53" customFormat="1" ht="19.5" customHeight="1">
      <c r="A168" s="178"/>
      <c r="B168" s="186" t="s">
        <v>13</v>
      </c>
      <c r="C168" s="170"/>
      <c r="D168" s="170"/>
      <c r="E168" s="170"/>
      <c r="F168" s="161" t="s">
        <v>76</v>
      </c>
      <c r="G168" s="74">
        <f>SUM(G169:G174)</f>
        <v>3307.9</v>
      </c>
      <c r="H168" s="74">
        <f>SUM(H169:H174)</f>
        <v>1622.5</v>
      </c>
      <c r="I168" s="74">
        <f>SUM(I169:I174)</f>
        <v>3307.9</v>
      </c>
      <c r="J168" s="74">
        <f>SUM(J169:J174)</f>
        <v>1622.5</v>
      </c>
      <c r="K168" s="8"/>
      <c r="L168" s="8"/>
      <c r="M168" s="13"/>
      <c r="N168" s="13"/>
      <c r="O168" s="95"/>
      <c r="P168" s="95"/>
      <c r="Q168" s="170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</row>
    <row r="169" spans="1:65" ht="28.5" customHeight="1">
      <c r="A169" s="221"/>
      <c r="B169" s="226"/>
      <c r="C169" s="181"/>
      <c r="D169" s="218"/>
      <c r="E169" s="218"/>
      <c r="F169" s="158" t="s">
        <v>39</v>
      </c>
      <c r="G169" s="8">
        <f aca="true" t="shared" si="29" ref="G169:J174">G134+G141+G148+G155+G162</f>
        <v>548.4</v>
      </c>
      <c r="H169" s="8">
        <f t="shared" si="29"/>
        <v>236.5</v>
      </c>
      <c r="I169" s="8">
        <f t="shared" si="29"/>
        <v>548.4</v>
      </c>
      <c r="J169" s="8">
        <f t="shared" si="29"/>
        <v>236.5</v>
      </c>
      <c r="K169" s="8"/>
      <c r="L169" s="8"/>
      <c r="M169" s="8"/>
      <c r="N169" s="8"/>
      <c r="O169" s="95"/>
      <c r="P169" s="95"/>
      <c r="Q169" s="181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</row>
    <row r="170" spans="1:65" ht="24" customHeight="1">
      <c r="A170" s="221"/>
      <c r="B170" s="226"/>
      <c r="C170" s="181"/>
      <c r="D170" s="218"/>
      <c r="E170" s="218"/>
      <c r="F170" s="158" t="s">
        <v>40</v>
      </c>
      <c r="G170" s="8">
        <f t="shared" si="29"/>
        <v>551.9</v>
      </c>
      <c r="H170" s="8">
        <f t="shared" si="29"/>
        <v>456.5</v>
      </c>
      <c r="I170" s="8">
        <f t="shared" si="29"/>
        <v>551.9</v>
      </c>
      <c r="J170" s="8">
        <f t="shared" si="29"/>
        <v>456.5</v>
      </c>
      <c r="K170" s="8"/>
      <c r="L170" s="8"/>
      <c r="M170" s="8"/>
      <c r="N170" s="8"/>
      <c r="O170" s="95"/>
      <c r="P170" s="95"/>
      <c r="Q170" s="181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</row>
    <row r="171" spans="1:65" ht="24" customHeight="1">
      <c r="A171" s="221"/>
      <c r="B171" s="226"/>
      <c r="C171" s="181"/>
      <c r="D171" s="218"/>
      <c r="E171" s="218"/>
      <c r="F171" s="158" t="s">
        <v>73</v>
      </c>
      <c r="G171" s="8">
        <f t="shared" si="29"/>
        <v>551.9</v>
      </c>
      <c r="H171" s="8">
        <f t="shared" si="29"/>
        <v>456.5</v>
      </c>
      <c r="I171" s="8">
        <f t="shared" si="29"/>
        <v>551.9</v>
      </c>
      <c r="J171" s="8">
        <f t="shared" si="29"/>
        <v>456.5</v>
      </c>
      <c r="K171" s="8"/>
      <c r="L171" s="8"/>
      <c r="M171" s="8"/>
      <c r="N171" s="8"/>
      <c r="O171" s="95"/>
      <c r="P171" s="95"/>
      <c r="Q171" s="181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</row>
    <row r="172" spans="1:65" ht="24.75" customHeight="1">
      <c r="A172" s="221"/>
      <c r="B172" s="226"/>
      <c r="C172" s="181"/>
      <c r="D172" s="218"/>
      <c r="E172" s="218"/>
      <c r="F172" s="158" t="s">
        <v>69</v>
      </c>
      <c r="G172" s="8">
        <f t="shared" si="29"/>
        <v>551.9</v>
      </c>
      <c r="H172" s="8">
        <f t="shared" si="29"/>
        <v>236.5</v>
      </c>
      <c r="I172" s="8">
        <f t="shared" si="29"/>
        <v>551.9</v>
      </c>
      <c r="J172" s="8">
        <f t="shared" si="29"/>
        <v>236.5</v>
      </c>
      <c r="K172" s="8"/>
      <c r="L172" s="8"/>
      <c r="M172" s="8"/>
      <c r="N172" s="8"/>
      <c r="O172" s="95"/>
      <c r="P172" s="95"/>
      <c r="Q172" s="181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</row>
    <row r="173" spans="1:65" ht="24" customHeight="1">
      <c r="A173" s="221"/>
      <c r="B173" s="226"/>
      <c r="C173" s="181"/>
      <c r="D173" s="218"/>
      <c r="E173" s="218"/>
      <c r="F173" s="158" t="s">
        <v>72</v>
      </c>
      <c r="G173" s="8">
        <f t="shared" si="29"/>
        <v>551.9</v>
      </c>
      <c r="H173" s="8">
        <f t="shared" si="29"/>
        <v>236.5</v>
      </c>
      <c r="I173" s="8">
        <f t="shared" si="29"/>
        <v>551.9</v>
      </c>
      <c r="J173" s="8">
        <f t="shared" si="29"/>
        <v>236.5</v>
      </c>
      <c r="K173" s="8"/>
      <c r="L173" s="8"/>
      <c r="M173" s="8"/>
      <c r="N173" s="8"/>
      <c r="O173" s="95"/>
      <c r="P173" s="95"/>
      <c r="Q173" s="181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</row>
    <row r="174" spans="1:65" ht="23.25" customHeight="1">
      <c r="A174" s="221"/>
      <c r="B174" s="226"/>
      <c r="C174" s="181"/>
      <c r="D174" s="171"/>
      <c r="E174" s="171"/>
      <c r="F174" s="158" t="s">
        <v>71</v>
      </c>
      <c r="G174" s="8">
        <f t="shared" si="29"/>
        <v>551.9</v>
      </c>
      <c r="H174" s="8">
        <f t="shared" si="29"/>
        <v>0</v>
      </c>
      <c r="I174" s="8">
        <f t="shared" si="29"/>
        <v>551.9</v>
      </c>
      <c r="J174" s="8">
        <f t="shared" si="29"/>
        <v>0</v>
      </c>
      <c r="K174" s="8"/>
      <c r="L174" s="8"/>
      <c r="M174" s="8"/>
      <c r="N174" s="8"/>
      <c r="O174" s="95"/>
      <c r="P174" s="95"/>
      <c r="Q174" s="181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</row>
    <row r="175" spans="1:65" ht="34.5" customHeight="1">
      <c r="A175" s="251" t="s">
        <v>103</v>
      </c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</row>
    <row r="176" spans="1:17" ht="23.25" customHeight="1">
      <c r="A176" s="178" t="s">
        <v>108</v>
      </c>
      <c r="B176" s="175" t="s">
        <v>153</v>
      </c>
      <c r="C176" s="166" t="s">
        <v>192</v>
      </c>
      <c r="D176" s="170" t="s">
        <v>65</v>
      </c>
      <c r="E176" s="170" t="s">
        <v>64</v>
      </c>
      <c r="F176" s="161" t="s">
        <v>163</v>
      </c>
      <c r="G176" s="55">
        <f>SUM(G177:G182)</f>
        <v>191</v>
      </c>
      <c r="H176" s="55">
        <f>SUM(H177:H182)</f>
        <v>100</v>
      </c>
      <c r="I176" s="55">
        <f>I177+I178+I179+I180+I181+I182</f>
        <v>191</v>
      </c>
      <c r="J176" s="55">
        <f>J177+J178+J179+J180+J181+J182</f>
        <v>100</v>
      </c>
      <c r="K176" s="56"/>
      <c r="L176" s="36"/>
      <c r="M176" s="36"/>
      <c r="N176" s="36"/>
      <c r="O176" s="16"/>
      <c r="P176" s="16"/>
      <c r="Q176" s="175" t="s">
        <v>81</v>
      </c>
    </row>
    <row r="177" spans="1:17" ht="22.5" customHeight="1">
      <c r="A177" s="203"/>
      <c r="B177" s="216"/>
      <c r="C177" s="203"/>
      <c r="D177" s="218"/>
      <c r="E177" s="218"/>
      <c r="F177" s="163">
        <v>2024</v>
      </c>
      <c r="G177" s="57">
        <f aca="true" t="shared" si="30" ref="G177:H182">I177</f>
        <v>20</v>
      </c>
      <c r="H177" s="57">
        <f t="shared" si="30"/>
        <v>20</v>
      </c>
      <c r="I177" s="57">
        <v>20</v>
      </c>
      <c r="J177" s="57">
        <v>20</v>
      </c>
      <c r="K177" s="56"/>
      <c r="L177" s="36"/>
      <c r="M177" s="36"/>
      <c r="N177" s="36"/>
      <c r="O177" s="16"/>
      <c r="P177" s="16"/>
      <c r="Q177" s="217"/>
    </row>
    <row r="178" spans="1:17" ht="21" customHeight="1">
      <c r="A178" s="203"/>
      <c r="B178" s="216"/>
      <c r="C178" s="203"/>
      <c r="D178" s="218"/>
      <c r="E178" s="218"/>
      <c r="F178" s="163">
        <v>2025</v>
      </c>
      <c r="G178" s="57">
        <f t="shared" si="30"/>
        <v>21.3</v>
      </c>
      <c r="H178" s="57">
        <f t="shared" si="30"/>
        <v>20</v>
      </c>
      <c r="I178" s="57">
        <v>21.3</v>
      </c>
      <c r="J178" s="57">
        <v>20</v>
      </c>
      <c r="K178" s="56"/>
      <c r="L178" s="36"/>
      <c r="M178" s="36"/>
      <c r="N178" s="36"/>
      <c r="O178" s="16"/>
      <c r="P178" s="16"/>
      <c r="Q178" s="217"/>
    </row>
    <row r="179" spans="1:17" ht="24" customHeight="1">
      <c r="A179" s="203"/>
      <c r="B179" s="216"/>
      <c r="C179" s="203"/>
      <c r="D179" s="218"/>
      <c r="E179" s="218"/>
      <c r="F179" s="163">
        <v>2026</v>
      </c>
      <c r="G179" s="57">
        <f t="shared" si="30"/>
        <v>21.3</v>
      </c>
      <c r="H179" s="57">
        <f t="shared" si="30"/>
        <v>20</v>
      </c>
      <c r="I179" s="57">
        <v>21.3</v>
      </c>
      <c r="J179" s="57">
        <v>20</v>
      </c>
      <c r="K179" s="56"/>
      <c r="L179" s="36"/>
      <c r="M179" s="36"/>
      <c r="N179" s="36"/>
      <c r="O179" s="16"/>
      <c r="P179" s="16"/>
      <c r="Q179" s="217"/>
    </row>
    <row r="180" spans="1:17" ht="25.5" customHeight="1">
      <c r="A180" s="203"/>
      <c r="B180" s="216"/>
      <c r="C180" s="203"/>
      <c r="D180" s="218"/>
      <c r="E180" s="218"/>
      <c r="F180" s="163">
        <v>2027</v>
      </c>
      <c r="G180" s="57">
        <f t="shared" si="30"/>
        <v>42.8</v>
      </c>
      <c r="H180" s="57">
        <f t="shared" si="30"/>
        <v>20</v>
      </c>
      <c r="I180" s="57">
        <v>42.8</v>
      </c>
      <c r="J180" s="57">
        <v>20</v>
      </c>
      <c r="K180" s="56"/>
      <c r="L180" s="36"/>
      <c r="M180" s="36"/>
      <c r="N180" s="36"/>
      <c r="O180" s="16"/>
      <c r="P180" s="16"/>
      <c r="Q180" s="217"/>
    </row>
    <row r="181" spans="1:17" ht="22.5" customHeight="1">
      <c r="A181" s="203"/>
      <c r="B181" s="216"/>
      <c r="C181" s="203"/>
      <c r="D181" s="218"/>
      <c r="E181" s="218"/>
      <c r="F181" s="163">
        <v>2028</v>
      </c>
      <c r="G181" s="57">
        <f t="shared" si="30"/>
        <v>42.8</v>
      </c>
      <c r="H181" s="57">
        <f t="shared" si="30"/>
        <v>20</v>
      </c>
      <c r="I181" s="57">
        <v>42.8</v>
      </c>
      <c r="J181" s="57">
        <v>20</v>
      </c>
      <c r="K181" s="56"/>
      <c r="L181" s="36"/>
      <c r="M181" s="36"/>
      <c r="N181" s="36"/>
      <c r="O181" s="16"/>
      <c r="P181" s="16"/>
      <c r="Q181" s="217"/>
    </row>
    <row r="182" spans="1:17" ht="21.75" customHeight="1">
      <c r="A182" s="177"/>
      <c r="B182" s="209"/>
      <c r="C182" s="177"/>
      <c r="D182" s="171"/>
      <c r="E182" s="171"/>
      <c r="F182" s="163">
        <v>2029</v>
      </c>
      <c r="G182" s="57">
        <f t="shared" si="30"/>
        <v>42.8</v>
      </c>
      <c r="H182" s="57">
        <f t="shared" si="30"/>
        <v>0</v>
      </c>
      <c r="I182" s="57">
        <v>42.8</v>
      </c>
      <c r="J182" s="57">
        <v>0</v>
      </c>
      <c r="K182" s="56"/>
      <c r="L182" s="36"/>
      <c r="M182" s="36"/>
      <c r="N182" s="36"/>
      <c r="O182" s="16"/>
      <c r="P182" s="16"/>
      <c r="Q182" s="217"/>
    </row>
    <row r="183" spans="1:17" ht="23.25" customHeight="1">
      <c r="A183" s="166" t="s">
        <v>109</v>
      </c>
      <c r="B183" s="175" t="s">
        <v>154</v>
      </c>
      <c r="C183" s="166" t="s">
        <v>192</v>
      </c>
      <c r="D183" s="170" t="s">
        <v>65</v>
      </c>
      <c r="E183" s="170" t="s">
        <v>64</v>
      </c>
      <c r="F183" s="161" t="s">
        <v>163</v>
      </c>
      <c r="G183" s="55">
        <f>I183</f>
        <v>126.7</v>
      </c>
      <c r="H183" s="55">
        <f>J183</f>
        <v>100</v>
      </c>
      <c r="I183" s="55">
        <f>I184+I185+I186+I187+I188+I189</f>
        <v>126.7</v>
      </c>
      <c r="J183" s="55">
        <f>J184+J185+J186+J187+J188+J189</f>
        <v>100</v>
      </c>
      <c r="K183" s="56"/>
      <c r="L183" s="36"/>
      <c r="M183" s="36"/>
      <c r="N183" s="36"/>
      <c r="O183" s="16"/>
      <c r="P183" s="16"/>
      <c r="Q183" s="175" t="s">
        <v>82</v>
      </c>
    </row>
    <row r="184" spans="1:17" ht="23.25" customHeight="1">
      <c r="A184" s="203"/>
      <c r="B184" s="216"/>
      <c r="C184" s="203"/>
      <c r="D184" s="218"/>
      <c r="E184" s="218"/>
      <c r="F184" s="163">
        <v>2024</v>
      </c>
      <c r="G184" s="57">
        <f aca="true" t="shared" si="31" ref="G184:H189">I184</f>
        <v>20.2</v>
      </c>
      <c r="H184" s="57">
        <f t="shared" si="31"/>
        <v>20</v>
      </c>
      <c r="I184" s="57">
        <v>20.2</v>
      </c>
      <c r="J184" s="57">
        <v>20</v>
      </c>
      <c r="K184" s="56"/>
      <c r="L184" s="36"/>
      <c r="M184" s="36"/>
      <c r="N184" s="36"/>
      <c r="O184" s="16"/>
      <c r="P184" s="16"/>
      <c r="Q184" s="217"/>
    </row>
    <row r="185" spans="1:17" ht="23.25" customHeight="1">
      <c r="A185" s="203"/>
      <c r="B185" s="216"/>
      <c r="C185" s="203"/>
      <c r="D185" s="218"/>
      <c r="E185" s="218"/>
      <c r="F185" s="163">
        <v>2025</v>
      </c>
      <c r="G185" s="57">
        <f t="shared" si="31"/>
        <v>21.3</v>
      </c>
      <c r="H185" s="57">
        <f t="shared" si="31"/>
        <v>20</v>
      </c>
      <c r="I185" s="57">
        <v>21.3</v>
      </c>
      <c r="J185" s="57">
        <v>20</v>
      </c>
      <c r="K185" s="56"/>
      <c r="L185" s="36"/>
      <c r="M185" s="36"/>
      <c r="N185" s="36"/>
      <c r="O185" s="16"/>
      <c r="P185" s="16"/>
      <c r="Q185" s="217"/>
    </row>
    <row r="186" spans="1:17" ht="24.75" customHeight="1">
      <c r="A186" s="203"/>
      <c r="B186" s="216"/>
      <c r="C186" s="203"/>
      <c r="D186" s="218"/>
      <c r="E186" s="218"/>
      <c r="F186" s="163">
        <v>2026</v>
      </c>
      <c r="G186" s="57">
        <f t="shared" si="31"/>
        <v>21.3</v>
      </c>
      <c r="H186" s="57">
        <f t="shared" si="31"/>
        <v>20</v>
      </c>
      <c r="I186" s="57">
        <v>21.3</v>
      </c>
      <c r="J186" s="57">
        <v>20</v>
      </c>
      <c r="K186" s="56"/>
      <c r="L186" s="36"/>
      <c r="M186" s="36"/>
      <c r="N186" s="36"/>
      <c r="O186" s="16"/>
      <c r="P186" s="16"/>
      <c r="Q186" s="217"/>
    </row>
    <row r="187" spans="1:17" ht="22.5" customHeight="1">
      <c r="A187" s="203"/>
      <c r="B187" s="216"/>
      <c r="C187" s="203"/>
      <c r="D187" s="218"/>
      <c r="E187" s="218"/>
      <c r="F187" s="163">
        <v>2027</v>
      </c>
      <c r="G187" s="57">
        <f t="shared" si="31"/>
        <v>21.3</v>
      </c>
      <c r="H187" s="57">
        <f t="shared" si="31"/>
        <v>20</v>
      </c>
      <c r="I187" s="57">
        <v>21.3</v>
      </c>
      <c r="J187" s="57">
        <v>20</v>
      </c>
      <c r="K187" s="56"/>
      <c r="L187" s="36"/>
      <c r="M187" s="36"/>
      <c r="N187" s="36"/>
      <c r="O187" s="16"/>
      <c r="P187" s="16"/>
      <c r="Q187" s="217"/>
    </row>
    <row r="188" spans="1:17" ht="21.75" customHeight="1">
      <c r="A188" s="203"/>
      <c r="B188" s="216"/>
      <c r="C188" s="203"/>
      <c r="D188" s="218"/>
      <c r="E188" s="218"/>
      <c r="F188" s="163">
        <v>2028</v>
      </c>
      <c r="G188" s="57">
        <f t="shared" si="31"/>
        <v>21.3</v>
      </c>
      <c r="H188" s="57">
        <f t="shared" si="31"/>
        <v>20</v>
      </c>
      <c r="I188" s="57">
        <v>21.3</v>
      </c>
      <c r="J188" s="57">
        <v>20</v>
      </c>
      <c r="K188" s="56"/>
      <c r="L188" s="36"/>
      <c r="M188" s="36"/>
      <c r="N188" s="36"/>
      <c r="O188" s="16"/>
      <c r="P188" s="16"/>
      <c r="Q188" s="217"/>
    </row>
    <row r="189" spans="1:17" ht="22.5" customHeight="1">
      <c r="A189" s="177"/>
      <c r="B189" s="209"/>
      <c r="C189" s="177"/>
      <c r="D189" s="171"/>
      <c r="E189" s="171"/>
      <c r="F189" s="163">
        <v>2029</v>
      </c>
      <c r="G189" s="57">
        <f t="shared" si="31"/>
        <v>21.3</v>
      </c>
      <c r="H189" s="57">
        <f t="shared" si="31"/>
        <v>0</v>
      </c>
      <c r="I189" s="57">
        <v>21.3</v>
      </c>
      <c r="J189" s="57">
        <v>0</v>
      </c>
      <c r="K189" s="56"/>
      <c r="L189" s="36"/>
      <c r="M189" s="36"/>
      <c r="N189" s="36"/>
      <c r="O189" s="16"/>
      <c r="P189" s="16"/>
      <c r="Q189" s="217"/>
    </row>
    <row r="190" spans="1:17" ht="23.25" customHeight="1">
      <c r="A190" s="166" t="s">
        <v>110</v>
      </c>
      <c r="B190" s="175" t="s">
        <v>164</v>
      </c>
      <c r="C190" s="166" t="s">
        <v>192</v>
      </c>
      <c r="D190" s="170" t="s">
        <v>65</v>
      </c>
      <c r="E190" s="170" t="s">
        <v>64</v>
      </c>
      <c r="F190" s="58" t="s">
        <v>163</v>
      </c>
      <c r="G190" s="55">
        <f>I190</f>
        <v>131.5</v>
      </c>
      <c r="H190" s="55">
        <f>J190</f>
        <v>105</v>
      </c>
      <c r="I190" s="55">
        <f>I191+I192+I193+I194+I195+I196</f>
        <v>131.5</v>
      </c>
      <c r="J190" s="55">
        <f>J191+J192+J193+J194+J195+J196</f>
        <v>105</v>
      </c>
      <c r="K190" s="56"/>
      <c r="L190" s="36"/>
      <c r="M190" s="36"/>
      <c r="N190" s="36"/>
      <c r="O190" s="16"/>
      <c r="P190" s="16"/>
      <c r="Q190" s="175" t="s">
        <v>85</v>
      </c>
    </row>
    <row r="191" spans="1:17" ht="19.5" customHeight="1">
      <c r="A191" s="203"/>
      <c r="B191" s="216"/>
      <c r="C191" s="203"/>
      <c r="D191" s="218"/>
      <c r="E191" s="218"/>
      <c r="F191" s="163">
        <v>2024</v>
      </c>
      <c r="G191" s="57">
        <f aca="true" t="shared" si="32" ref="G191:H196">I191</f>
        <v>21</v>
      </c>
      <c r="H191" s="57">
        <f t="shared" si="32"/>
        <v>21</v>
      </c>
      <c r="I191" s="57">
        <v>21</v>
      </c>
      <c r="J191" s="57">
        <v>21</v>
      </c>
      <c r="K191" s="56"/>
      <c r="L191" s="36"/>
      <c r="M191" s="36"/>
      <c r="N191" s="36"/>
      <c r="O191" s="16"/>
      <c r="P191" s="16"/>
      <c r="Q191" s="216"/>
    </row>
    <row r="192" spans="1:17" ht="17.25" customHeight="1">
      <c r="A192" s="203"/>
      <c r="B192" s="216"/>
      <c r="C192" s="203"/>
      <c r="D192" s="218"/>
      <c r="E192" s="218"/>
      <c r="F192" s="163">
        <v>2025</v>
      </c>
      <c r="G192" s="57">
        <f t="shared" si="32"/>
        <v>22.1</v>
      </c>
      <c r="H192" s="57">
        <f t="shared" si="32"/>
        <v>21</v>
      </c>
      <c r="I192" s="57">
        <v>22.1</v>
      </c>
      <c r="J192" s="57">
        <v>21</v>
      </c>
      <c r="K192" s="56"/>
      <c r="L192" s="36"/>
      <c r="M192" s="36"/>
      <c r="N192" s="36"/>
      <c r="O192" s="16"/>
      <c r="P192" s="16"/>
      <c r="Q192" s="216"/>
    </row>
    <row r="193" spans="1:17" ht="21" customHeight="1">
      <c r="A193" s="203"/>
      <c r="B193" s="216"/>
      <c r="C193" s="203"/>
      <c r="D193" s="218"/>
      <c r="E193" s="218"/>
      <c r="F193" s="163">
        <v>2026</v>
      </c>
      <c r="G193" s="57">
        <f t="shared" si="32"/>
        <v>22.1</v>
      </c>
      <c r="H193" s="57">
        <f t="shared" si="32"/>
        <v>21</v>
      </c>
      <c r="I193" s="57">
        <v>22.1</v>
      </c>
      <c r="J193" s="57">
        <v>21</v>
      </c>
      <c r="K193" s="56"/>
      <c r="L193" s="36"/>
      <c r="M193" s="36"/>
      <c r="N193" s="36"/>
      <c r="O193" s="16"/>
      <c r="P193" s="16"/>
      <c r="Q193" s="216"/>
    </row>
    <row r="194" spans="1:17" ht="21.75" customHeight="1">
      <c r="A194" s="203"/>
      <c r="B194" s="216"/>
      <c r="C194" s="203"/>
      <c r="D194" s="218"/>
      <c r="E194" s="218"/>
      <c r="F194" s="163">
        <v>2027</v>
      </c>
      <c r="G194" s="57">
        <f t="shared" si="32"/>
        <v>22.1</v>
      </c>
      <c r="H194" s="57">
        <f t="shared" si="32"/>
        <v>21</v>
      </c>
      <c r="I194" s="57">
        <v>22.1</v>
      </c>
      <c r="J194" s="57">
        <v>21</v>
      </c>
      <c r="K194" s="56"/>
      <c r="L194" s="36"/>
      <c r="M194" s="36"/>
      <c r="N194" s="36"/>
      <c r="O194" s="16"/>
      <c r="P194" s="16"/>
      <c r="Q194" s="216"/>
    </row>
    <row r="195" spans="1:17" ht="23.25" customHeight="1">
      <c r="A195" s="203"/>
      <c r="B195" s="216"/>
      <c r="C195" s="203"/>
      <c r="D195" s="218"/>
      <c r="E195" s="218"/>
      <c r="F195" s="163">
        <v>2028</v>
      </c>
      <c r="G195" s="57">
        <f t="shared" si="32"/>
        <v>22.1</v>
      </c>
      <c r="H195" s="57">
        <f t="shared" si="32"/>
        <v>21</v>
      </c>
      <c r="I195" s="57">
        <v>22.1</v>
      </c>
      <c r="J195" s="57">
        <v>21</v>
      </c>
      <c r="K195" s="56"/>
      <c r="L195" s="36"/>
      <c r="M195" s="36"/>
      <c r="N195" s="36"/>
      <c r="O195" s="16"/>
      <c r="P195" s="16"/>
      <c r="Q195" s="216"/>
    </row>
    <row r="196" spans="1:17" ht="22.5" customHeight="1">
      <c r="A196" s="177"/>
      <c r="B196" s="209"/>
      <c r="C196" s="177"/>
      <c r="D196" s="171"/>
      <c r="E196" s="171"/>
      <c r="F196" s="163">
        <v>2029</v>
      </c>
      <c r="G196" s="57">
        <f t="shared" si="32"/>
        <v>22.1</v>
      </c>
      <c r="H196" s="57">
        <f t="shared" si="32"/>
        <v>0</v>
      </c>
      <c r="I196" s="57">
        <v>22.1</v>
      </c>
      <c r="J196" s="57">
        <v>0</v>
      </c>
      <c r="K196" s="56"/>
      <c r="L196" s="36"/>
      <c r="M196" s="36"/>
      <c r="N196" s="36"/>
      <c r="O196" s="16"/>
      <c r="P196" s="16"/>
      <c r="Q196" s="209"/>
    </row>
    <row r="197" spans="1:17" ht="23.25" customHeight="1">
      <c r="A197" s="178" t="s">
        <v>111</v>
      </c>
      <c r="B197" s="175" t="s">
        <v>155</v>
      </c>
      <c r="C197" s="166" t="s">
        <v>192</v>
      </c>
      <c r="D197" s="170" t="s">
        <v>65</v>
      </c>
      <c r="E197" s="170" t="s">
        <v>64</v>
      </c>
      <c r="F197" s="161" t="s">
        <v>163</v>
      </c>
      <c r="G197" s="55">
        <f>I197</f>
        <v>126.5</v>
      </c>
      <c r="H197" s="55">
        <f>J197</f>
        <v>70</v>
      </c>
      <c r="I197" s="55">
        <f>I198+I199+I200+I201+I202+I203</f>
        <v>126.5</v>
      </c>
      <c r="J197" s="55">
        <f>J198+J199+J200+J201+J202+J203</f>
        <v>70</v>
      </c>
      <c r="K197" s="56"/>
      <c r="L197" s="36"/>
      <c r="M197" s="36"/>
      <c r="N197" s="36"/>
      <c r="O197" s="16"/>
      <c r="P197" s="16"/>
      <c r="Q197" s="175" t="s">
        <v>84</v>
      </c>
    </row>
    <row r="198" spans="1:17" ht="22.5" customHeight="1">
      <c r="A198" s="203"/>
      <c r="B198" s="216"/>
      <c r="C198" s="203"/>
      <c r="D198" s="218"/>
      <c r="E198" s="218"/>
      <c r="F198" s="163">
        <v>2024</v>
      </c>
      <c r="G198" s="57">
        <f aca="true" t="shared" si="33" ref="G198:H213">I198</f>
        <v>20</v>
      </c>
      <c r="H198" s="57">
        <f t="shared" si="33"/>
        <v>20</v>
      </c>
      <c r="I198" s="57">
        <v>20</v>
      </c>
      <c r="J198" s="57">
        <v>20</v>
      </c>
      <c r="K198" s="56"/>
      <c r="L198" s="36"/>
      <c r="M198" s="36"/>
      <c r="N198" s="36"/>
      <c r="O198" s="16"/>
      <c r="P198" s="16"/>
      <c r="Q198" s="217"/>
    </row>
    <row r="199" spans="1:17" ht="21" customHeight="1">
      <c r="A199" s="203"/>
      <c r="B199" s="216"/>
      <c r="C199" s="203"/>
      <c r="D199" s="218"/>
      <c r="E199" s="218"/>
      <c r="F199" s="163">
        <v>2025</v>
      </c>
      <c r="G199" s="57">
        <f t="shared" si="33"/>
        <v>21.3</v>
      </c>
      <c r="H199" s="57">
        <f t="shared" si="33"/>
        <v>5</v>
      </c>
      <c r="I199" s="57">
        <v>21.3</v>
      </c>
      <c r="J199" s="57">
        <v>5</v>
      </c>
      <c r="K199" s="56"/>
      <c r="L199" s="36"/>
      <c r="M199" s="36"/>
      <c r="N199" s="36"/>
      <c r="O199" s="16"/>
      <c r="P199" s="16"/>
      <c r="Q199" s="217"/>
    </row>
    <row r="200" spans="1:17" ht="21.75" customHeight="1">
      <c r="A200" s="203"/>
      <c r="B200" s="216"/>
      <c r="C200" s="203"/>
      <c r="D200" s="218"/>
      <c r="E200" s="218"/>
      <c r="F200" s="163">
        <v>2026</v>
      </c>
      <c r="G200" s="57">
        <f t="shared" si="33"/>
        <v>21.3</v>
      </c>
      <c r="H200" s="57">
        <f t="shared" si="33"/>
        <v>5</v>
      </c>
      <c r="I200" s="57">
        <v>21.3</v>
      </c>
      <c r="J200" s="57">
        <v>5</v>
      </c>
      <c r="K200" s="56"/>
      <c r="L200" s="36"/>
      <c r="M200" s="36"/>
      <c r="N200" s="36"/>
      <c r="O200" s="16"/>
      <c r="P200" s="16"/>
      <c r="Q200" s="217"/>
    </row>
    <row r="201" spans="1:17" ht="19.5" customHeight="1">
      <c r="A201" s="203"/>
      <c r="B201" s="216"/>
      <c r="C201" s="203"/>
      <c r="D201" s="218"/>
      <c r="E201" s="218"/>
      <c r="F201" s="163">
        <v>2027</v>
      </c>
      <c r="G201" s="57">
        <f t="shared" si="33"/>
        <v>21.3</v>
      </c>
      <c r="H201" s="57">
        <f t="shared" si="33"/>
        <v>20</v>
      </c>
      <c r="I201" s="57">
        <v>21.3</v>
      </c>
      <c r="J201" s="57">
        <v>20</v>
      </c>
      <c r="K201" s="56"/>
      <c r="L201" s="36"/>
      <c r="M201" s="36"/>
      <c r="N201" s="36"/>
      <c r="O201" s="16"/>
      <c r="P201" s="16"/>
      <c r="Q201" s="217"/>
    </row>
    <row r="202" spans="1:17" ht="21" customHeight="1">
      <c r="A202" s="203"/>
      <c r="B202" s="216"/>
      <c r="C202" s="203"/>
      <c r="D202" s="218"/>
      <c r="E202" s="218"/>
      <c r="F202" s="163">
        <v>2028</v>
      </c>
      <c r="G202" s="57">
        <f t="shared" si="33"/>
        <v>21.3</v>
      </c>
      <c r="H202" s="57">
        <f t="shared" si="33"/>
        <v>20</v>
      </c>
      <c r="I202" s="57">
        <v>21.3</v>
      </c>
      <c r="J202" s="57">
        <v>20</v>
      </c>
      <c r="K202" s="56"/>
      <c r="L202" s="36"/>
      <c r="M202" s="36"/>
      <c r="N202" s="36"/>
      <c r="O202" s="16"/>
      <c r="P202" s="16"/>
      <c r="Q202" s="217"/>
    </row>
    <row r="203" spans="1:17" ht="24" customHeight="1">
      <c r="A203" s="177"/>
      <c r="B203" s="209"/>
      <c r="C203" s="177"/>
      <c r="D203" s="171"/>
      <c r="E203" s="171"/>
      <c r="F203" s="163">
        <v>2029</v>
      </c>
      <c r="G203" s="57">
        <f t="shared" si="33"/>
        <v>21.3</v>
      </c>
      <c r="H203" s="57">
        <f t="shared" si="33"/>
        <v>0</v>
      </c>
      <c r="I203" s="57">
        <v>21.3</v>
      </c>
      <c r="J203" s="57">
        <v>0</v>
      </c>
      <c r="K203" s="56"/>
      <c r="L203" s="36"/>
      <c r="M203" s="36"/>
      <c r="N203" s="36"/>
      <c r="O203" s="16"/>
      <c r="P203" s="16"/>
      <c r="Q203" s="217"/>
    </row>
    <row r="204" spans="1:17" ht="21" customHeight="1">
      <c r="A204" s="178" t="s">
        <v>112</v>
      </c>
      <c r="B204" s="175" t="s">
        <v>156</v>
      </c>
      <c r="C204" s="166" t="s">
        <v>192</v>
      </c>
      <c r="D204" s="166" t="s">
        <v>65</v>
      </c>
      <c r="E204" s="166" t="s">
        <v>64</v>
      </c>
      <c r="F204" s="7" t="s">
        <v>163</v>
      </c>
      <c r="G204" s="55">
        <f t="shared" si="33"/>
        <v>106.4</v>
      </c>
      <c r="H204" s="55">
        <f t="shared" si="33"/>
        <v>84.5</v>
      </c>
      <c r="I204" s="55">
        <f>SUM(I205:I210)</f>
        <v>106.4</v>
      </c>
      <c r="J204" s="55">
        <f>J205+J206+J207+J208+J209+J210</f>
        <v>84.5</v>
      </c>
      <c r="K204" s="56"/>
      <c r="L204" s="36"/>
      <c r="M204" s="36"/>
      <c r="N204" s="36"/>
      <c r="O204" s="16"/>
      <c r="P204" s="16"/>
      <c r="Q204" s="175" t="s">
        <v>81</v>
      </c>
    </row>
    <row r="205" spans="1:17" ht="24.75" customHeight="1">
      <c r="A205" s="203"/>
      <c r="B205" s="216"/>
      <c r="C205" s="203"/>
      <c r="D205" s="210"/>
      <c r="E205" s="210"/>
      <c r="F205" s="163">
        <v>2024</v>
      </c>
      <c r="G205" s="57">
        <f t="shared" si="33"/>
        <v>16.9</v>
      </c>
      <c r="H205" s="57">
        <f t="shared" si="33"/>
        <v>16.9</v>
      </c>
      <c r="I205" s="57">
        <v>16.9</v>
      </c>
      <c r="J205" s="57">
        <v>16.9</v>
      </c>
      <c r="K205" s="56"/>
      <c r="L205" s="36"/>
      <c r="M205" s="36"/>
      <c r="N205" s="36"/>
      <c r="O205" s="16"/>
      <c r="P205" s="16"/>
      <c r="Q205" s="217"/>
    </row>
    <row r="206" spans="1:17" ht="20.25" customHeight="1">
      <c r="A206" s="203"/>
      <c r="B206" s="216"/>
      <c r="C206" s="203"/>
      <c r="D206" s="210"/>
      <c r="E206" s="210"/>
      <c r="F206" s="163">
        <v>2025</v>
      </c>
      <c r="G206" s="57">
        <f t="shared" si="33"/>
        <v>17.9</v>
      </c>
      <c r="H206" s="57">
        <f t="shared" si="33"/>
        <v>16.9</v>
      </c>
      <c r="I206" s="57">
        <v>17.9</v>
      </c>
      <c r="J206" s="57">
        <v>16.9</v>
      </c>
      <c r="K206" s="56"/>
      <c r="L206" s="36"/>
      <c r="M206" s="36"/>
      <c r="N206" s="36"/>
      <c r="O206" s="16"/>
      <c r="P206" s="16"/>
      <c r="Q206" s="217"/>
    </row>
    <row r="207" spans="1:17" ht="19.5" customHeight="1">
      <c r="A207" s="203"/>
      <c r="B207" s="216"/>
      <c r="C207" s="203"/>
      <c r="D207" s="210"/>
      <c r="E207" s="210"/>
      <c r="F207" s="163">
        <v>2026</v>
      </c>
      <c r="G207" s="57">
        <f t="shared" si="33"/>
        <v>17.9</v>
      </c>
      <c r="H207" s="57">
        <f t="shared" si="33"/>
        <v>16.9</v>
      </c>
      <c r="I207" s="57">
        <v>17.9</v>
      </c>
      <c r="J207" s="57">
        <v>16.9</v>
      </c>
      <c r="K207" s="56"/>
      <c r="L207" s="36"/>
      <c r="M207" s="36"/>
      <c r="N207" s="36"/>
      <c r="O207" s="16"/>
      <c r="P207" s="16"/>
      <c r="Q207" s="217"/>
    </row>
    <row r="208" spans="1:17" ht="18.75" customHeight="1">
      <c r="A208" s="203"/>
      <c r="B208" s="216"/>
      <c r="C208" s="203"/>
      <c r="D208" s="210"/>
      <c r="E208" s="210"/>
      <c r="F208" s="163">
        <v>2027</v>
      </c>
      <c r="G208" s="57">
        <f t="shared" si="33"/>
        <v>17.9</v>
      </c>
      <c r="H208" s="57">
        <f t="shared" si="33"/>
        <v>16.9</v>
      </c>
      <c r="I208" s="57">
        <v>17.9</v>
      </c>
      <c r="J208" s="57">
        <v>16.9</v>
      </c>
      <c r="K208" s="56"/>
      <c r="L208" s="36"/>
      <c r="M208" s="36"/>
      <c r="N208" s="36"/>
      <c r="O208" s="16"/>
      <c r="P208" s="16"/>
      <c r="Q208" s="217"/>
    </row>
    <row r="209" spans="1:17" ht="20.25" customHeight="1">
      <c r="A209" s="203"/>
      <c r="B209" s="216"/>
      <c r="C209" s="203"/>
      <c r="D209" s="210"/>
      <c r="E209" s="210"/>
      <c r="F209" s="163">
        <v>2028</v>
      </c>
      <c r="G209" s="57">
        <f t="shared" si="33"/>
        <v>17.9</v>
      </c>
      <c r="H209" s="57">
        <f t="shared" si="33"/>
        <v>16.9</v>
      </c>
      <c r="I209" s="57">
        <v>17.9</v>
      </c>
      <c r="J209" s="57">
        <v>16.9</v>
      </c>
      <c r="K209" s="56"/>
      <c r="L209" s="36"/>
      <c r="M209" s="36"/>
      <c r="N209" s="36"/>
      <c r="O209" s="16"/>
      <c r="P209" s="16"/>
      <c r="Q209" s="217"/>
    </row>
    <row r="210" spans="1:17" ht="23.25" customHeight="1">
      <c r="A210" s="177"/>
      <c r="B210" s="209"/>
      <c r="C210" s="177"/>
      <c r="D210" s="167"/>
      <c r="E210" s="167"/>
      <c r="F210" s="163">
        <v>2029</v>
      </c>
      <c r="G210" s="57">
        <f t="shared" si="33"/>
        <v>17.9</v>
      </c>
      <c r="H210" s="57">
        <f t="shared" si="33"/>
        <v>0</v>
      </c>
      <c r="I210" s="57">
        <v>17.9</v>
      </c>
      <c r="J210" s="57">
        <v>0</v>
      </c>
      <c r="K210" s="56"/>
      <c r="L210" s="36"/>
      <c r="M210" s="37"/>
      <c r="N210" s="37"/>
      <c r="O210" s="16"/>
      <c r="P210" s="16"/>
      <c r="Q210" s="217"/>
    </row>
    <row r="211" spans="1:17" ht="21" customHeight="1">
      <c r="A211" s="166" t="s">
        <v>113</v>
      </c>
      <c r="B211" s="164" t="s">
        <v>157</v>
      </c>
      <c r="C211" s="166" t="s">
        <v>192</v>
      </c>
      <c r="D211" s="250" t="s">
        <v>65</v>
      </c>
      <c r="E211" s="250" t="s">
        <v>64</v>
      </c>
      <c r="F211" s="59" t="s">
        <v>163</v>
      </c>
      <c r="G211" s="55">
        <f t="shared" si="33"/>
        <v>126.7</v>
      </c>
      <c r="H211" s="55">
        <f t="shared" si="33"/>
        <v>100</v>
      </c>
      <c r="I211" s="55">
        <f>SUM(I212:I217)</f>
        <v>126.7</v>
      </c>
      <c r="J211" s="55">
        <f>J212+J213+J214+J215+J216+J217</f>
        <v>100</v>
      </c>
      <c r="K211" s="56"/>
      <c r="L211" s="36"/>
      <c r="M211" s="36"/>
      <c r="N211" s="36"/>
      <c r="O211" s="16"/>
      <c r="P211" s="16"/>
      <c r="Q211" s="175" t="s">
        <v>82</v>
      </c>
    </row>
    <row r="212" spans="1:17" ht="23.25" customHeight="1">
      <c r="A212" s="203"/>
      <c r="B212" s="222"/>
      <c r="C212" s="203"/>
      <c r="D212" s="254"/>
      <c r="E212" s="254"/>
      <c r="F212" s="162">
        <v>2024</v>
      </c>
      <c r="G212" s="57">
        <f t="shared" si="33"/>
        <v>20.2</v>
      </c>
      <c r="H212" s="57">
        <f t="shared" si="33"/>
        <v>20</v>
      </c>
      <c r="I212" s="57">
        <v>20.2</v>
      </c>
      <c r="J212" s="57">
        <v>20</v>
      </c>
      <c r="K212" s="56"/>
      <c r="L212" s="36"/>
      <c r="M212" s="36"/>
      <c r="N212" s="36"/>
      <c r="O212" s="16"/>
      <c r="P212" s="16"/>
      <c r="Q212" s="217"/>
    </row>
    <row r="213" spans="1:17" ht="20.25" customHeight="1">
      <c r="A213" s="203"/>
      <c r="B213" s="222"/>
      <c r="C213" s="203"/>
      <c r="D213" s="254"/>
      <c r="E213" s="254"/>
      <c r="F213" s="162">
        <v>2025</v>
      </c>
      <c r="G213" s="57">
        <f t="shared" si="33"/>
        <v>21.3</v>
      </c>
      <c r="H213" s="57">
        <f t="shared" si="33"/>
        <v>20</v>
      </c>
      <c r="I213" s="57">
        <v>21.3</v>
      </c>
      <c r="J213" s="57">
        <v>20</v>
      </c>
      <c r="K213" s="56"/>
      <c r="L213" s="36"/>
      <c r="M213" s="36"/>
      <c r="N213" s="36"/>
      <c r="O213" s="16"/>
      <c r="P213" s="16"/>
      <c r="Q213" s="217"/>
    </row>
    <row r="214" spans="1:17" ht="20.25" customHeight="1">
      <c r="A214" s="203"/>
      <c r="B214" s="222"/>
      <c r="C214" s="203"/>
      <c r="D214" s="254"/>
      <c r="E214" s="254"/>
      <c r="F214" s="162">
        <v>2026</v>
      </c>
      <c r="G214" s="57">
        <f aca="true" t="shared" si="34" ref="G214:H222">I214</f>
        <v>21.3</v>
      </c>
      <c r="H214" s="57">
        <f t="shared" si="34"/>
        <v>20</v>
      </c>
      <c r="I214" s="57">
        <v>21.3</v>
      </c>
      <c r="J214" s="57">
        <v>20</v>
      </c>
      <c r="K214" s="56"/>
      <c r="L214" s="36"/>
      <c r="M214" s="36"/>
      <c r="N214" s="36"/>
      <c r="O214" s="16"/>
      <c r="P214" s="16"/>
      <c r="Q214" s="217"/>
    </row>
    <row r="215" spans="1:17" ht="19.5" customHeight="1">
      <c r="A215" s="203"/>
      <c r="B215" s="222"/>
      <c r="C215" s="203"/>
      <c r="D215" s="254"/>
      <c r="E215" s="254"/>
      <c r="F215" s="162">
        <v>2027</v>
      </c>
      <c r="G215" s="57">
        <f t="shared" si="34"/>
        <v>21.3</v>
      </c>
      <c r="H215" s="57">
        <f t="shared" si="34"/>
        <v>20</v>
      </c>
      <c r="I215" s="57">
        <v>21.3</v>
      </c>
      <c r="J215" s="57">
        <v>20</v>
      </c>
      <c r="K215" s="56"/>
      <c r="L215" s="36"/>
      <c r="M215" s="36"/>
      <c r="N215" s="36"/>
      <c r="O215" s="16"/>
      <c r="P215" s="16"/>
      <c r="Q215" s="217"/>
    </row>
    <row r="216" spans="1:17" ht="18.75" customHeight="1">
      <c r="A216" s="203"/>
      <c r="B216" s="222"/>
      <c r="C216" s="203"/>
      <c r="D216" s="254"/>
      <c r="E216" s="254"/>
      <c r="F216" s="162">
        <v>2028</v>
      </c>
      <c r="G216" s="57">
        <f t="shared" si="34"/>
        <v>21.3</v>
      </c>
      <c r="H216" s="57">
        <f t="shared" si="34"/>
        <v>20</v>
      </c>
      <c r="I216" s="57">
        <v>21.3</v>
      </c>
      <c r="J216" s="57">
        <v>20</v>
      </c>
      <c r="K216" s="56"/>
      <c r="L216" s="36"/>
      <c r="M216" s="36"/>
      <c r="N216" s="36"/>
      <c r="O216" s="16"/>
      <c r="P216" s="16"/>
      <c r="Q216" s="217"/>
    </row>
    <row r="217" spans="1:17" ht="23.25" customHeight="1">
      <c r="A217" s="177"/>
      <c r="B217" s="223"/>
      <c r="C217" s="177"/>
      <c r="D217" s="254"/>
      <c r="E217" s="254"/>
      <c r="F217" s="162">
        <v>2029</v>
      </c>
      <c r="G217" s="57">
        <f t="shared" si="34"/>
        <v>21.3</v>
      </c>
      <c r="H217" s="57">
        <f t="shared" si="34"/>
        <v>0</v>
      </c>
      <c r="I217" s="57">
        <v>21.3</v>
      </c>
      <c r="J217" s="57">
        <v>0</v>
      </c>
      <c r="K217" s="56"/>
      <c r="L217" s="36"/>
      <c r="M217" s="37"/>
      <c r="N217" s="37"/>
      <c r="O217" s="16"/>
      <c r="P217" s="16"/>
      <c r="Q217" s="217"/>
    </row>
    <row r="218" spans="1:17" ht="21" customHeight="1">
      <c r="A218" s="178" t="s">
        <v>114</v>
      </c>
      <c r="B218" s="164" t="s">
        <v>207</v>
      </c>
      <c r="C218" s="166" t="s">
        <v>192</v>
      </c>
      <c r="D218" s="250" t="s">
        <v>65</v>
      </c>
      <c r="E218" s="250" t="s">
        <v>64</v>
      </c>
      <c r="F218" s="59" t="s">
        <v>163</v>
      </c>
      <c r="G218" s="55">
        <f t="shared" si="34"/>
        <v>116.5</v>
      </c>
      <c r="H218" s="55">
        <f t="shared" si="34"/>
        <v>40</v>
      </c>
      <c r="I218" s="55">
        <f>SUM(I219:I224)</f>
        <v>116.5</v>
      </c>
      <c r="J218" s="55">
        <f>J219+J220+J221+J222+J223+J224</f>
        <v>40</v>
      </c>
      <c r="K218" s="56"/>
      <c r="L218" s="36"/>
      <c r="M218" s="36"/>
      <c r="N218" s="36"/>
      <c r="O218" s="16"/>
      <c r="P218" s="16"/>
      <c r="Q218" s="175" t="s">
        <v>84</v>
      </c>
    </row>
    <row r="219" spans="1:17" ht="24" customHeight="1">
      <c r="A219" s="203"/>
      <c r="B219" s="222"/>
      <c r="C219" s="203"/>
      <c r="D219" s="254"/>
      <c r="E219" s="254"/>
      <c r="F219" s="162">
        <v>2024</v>
      </c>
      <c r="G219" s="57">
        <f t="shared" si="34"/>
        <v>10</v>
      </c>
      <c r="H219" s="57">
        <f t="shared" si="34"/>
        <v>10</v>
      </c>
      <c r="I219" s="57">
        <v>10</v>
      </c>
      <c r="J219" s="57">
        <v>10</v>
      </c>
      <c r="K219" s="56"/>
      <c r="L219" s="36"/>
      <c r="M219" s="36"/>
      <c r="N219" s="36"/>
      <c r="O219" s="16"/>
      <c r="P219" s="16"/>
      <c r="Q219" s="217"/>
    </row>
    <row r="220" spans="1:17" ht="21.75" customHeight="1">
      <c r="A220" s="203"/>
      <c r="B220" s="222"/>
      <c r="C220" s="203"/>
      <c r="D220" s="254"/>
      <c r="E220" s="254"/>
      <c r="F220" s="162">
        <v>2025</v>
      </c>
      <c r="G220" s="57">
        <f t="shared" si="34"/>
        <v>21.3</v>
      </c>
      <c r="H220" s="57">
        <f t="shared" si="34"/>
        <v>5</v>
      </c>
      <c r="I220" s="57">
        <v>21.3</v>
      </c>
      <c r="J220" s="57">
        <v>5</v>
      </c>
      <c r="K220" s="56"/>
      <c r="L220" s="36"/>
      <c r="M220" s="36"/>
      <c r="N220" s="36"/>
      <c r="O220" s="16"/>
      <c r="P220" s="16"/>
      <c r="Q220" s="217"/>
    </row>
    <row r="221" spans="1:17" ht="20.25" customHeight="1">
      <c r="A221" s="203"/>
      <c r="B221" s="222"/>
      <c r="C221" s="203"/>
      <c r="D221" s="254"/>
      <c r="E221" s="254"/>
      <c r="F221" s="162">
        <v>2026</v>
      </c>
      <c r="G221" s="57">
        <f t="shared" si="34"/>
        <v>21.3</v>
      </c>
      <c r="H221" s="57">
        <f t="shared" si="34"/>
        <v>5</v>
      </c>
      <c r="I221" s="57">
        <v>21.3</v>
      </c>
      <c r="J221" s="57">
        <v>5</v>
      </c>
      <c r="K221" s="56"/>
      <c r="L221" s="36"/>
      <c r="M221" s="36"/>
      <c r="N221" s="36"/>
      <c r="O221" s="16"/>
      <c r="P221" s="16"/>
      <c r="Q221" s="217"/>
    </row>
    <row r="222" spans="1:17" ht="21" customHeight="1">
      <c r="A222" s="203"/>
      <c r="B222" s="222"/>
      <c r="C222" s="203"/>
      <c r="D222" s="254"/>
      <c r="E222" s="254"/>
      <c r="F222" s="162">
        <v>2027</v>
      </c>
      <c r="G222" s="57">
        <f t="shared" si="34"/>
        <v>21.3</v>
      </c>
      <c r="H222" s="57">
        <f t="shared" si="34"/>
        <v>10</v>
      </c>
      <c r="I222" s="57">
        <v>21.3</v>
      </c>
      <c r="J222" s="57">
        <v>10</v>
      </c>
      <c r="K222" s="56"/>
      <c r="L222" s="36"/>
      <c r="M222" s="36"/>
      <c r="N222" s="36"/>
      <c r="O222" s="16"/>
      <c r="P222" s="16"/>
      <c r="Q222" s="217"/>
    </row>
    <row r="223" spans="1:17" ht="21" customHeight="1">
      <c r="A223" s="203"/>
      <c r="B223" s="222"/>
      <c r="C223" s="203"/>
      <c r="D223" s="254"/>
      <c r="E223" s="254"/>
      <c r="F223" s="162">
        <v>2028</v>
      </c>
      <c r="G223" s="57">
        <f>I223</f>
        <v>21.3</v>
      </c>
      <c r="H223" s="57">
        <f>J223</f>
        <v>10</v>
      </c>
      <c r="I223" s="57">
        <v>21.3</v>
      </c>
      <c r="J223" s="57">
        <v>10</v>
      </c>
      <c r="K223" s="56"/>
      <c r="L223" s="36"/>
      <c r="M223" s="36"/>
      <c r="N223" s="36"/>
      <c r="O223" s="16"/>
      <c r="P223" s="16"/>
      <c r="Q223" s="217"/>
    </row>
    <row r="224" spans="1:17" ht="24" customHeight="1">
      <c r="A224" s="177"/>
      <c r="B224" s="223"/>
      <c r="C224" s="177"/>
      <c r="D224" s="254"/>
      <c r="E224" s="254"/>
      <c r="F224" s="162">
        <v>2029</v>
      </c>
      <c r="G224" s="57">
        <f>I224</f>
        <v>21.3</v>
      </c>
      <c r="H224" s="57">
        <f>J224</f>
        <v>0</v>
      </c>
      <c r="I224" s="57">
        <v>21.3</v>
      </c>
      <c r="J224" s="57">
        <v>0</v>
      </c>
      <c r="K224" s="56"/>
      <c r="L224" s="36"/>
      <c r="M224" s="37"/>
      <c r="N224" s="37"/>
      <c r="O224" s="16"/>
      <c r="P224" s="16"/>
      <c r="Q224" s="217"/>
    </row>
    <row r="225" spans="1:17" ht="26.25" customHeight="1">
      <c r="A225" s="178" t="s">
        <v>115</v>
      </c>
      <c r="B225" s="175" t="s">
        <v>208</v>
      </c>
      <c r="C225" s="170" t="s">
        <v>192</v>
      </c>
      <c r="D225" s="170" t="s">
        <v>65</v>
      </c>
      <c r="E225" s="170" t="s">
        <v>64</v>
      </c>
      <c r="F225" s="161" t="s">
        <v>163</v>
      </c>
      <c r="G225" s="55">
        <f aca="true" t="shared" si="35" ref="G225:H238">I225</f>
        <v>126.5</v>
      </c>
      <c r="H225" s="55">
        <f t="shared" si="35"/>
        <v>100</v>
      </c>
      <c r="I225" s="55">
        <f>I226+I227+I228+I229+I230+I231</f>
        <v>126.5</v>
      </c>
      <c r="J225" s="55">
        <f>J226+J227+J228+J229+J230+J231</f>
        <v>100</v>
      </c>
      <c r="K225" s="56"/>
      <c r="L225" s="36"/>
      <c r="M225" s="36"/>
      <c r="N225" s="36"/>
      <c r="O225" s="16"/>
      <c r="P225" s="16"/>
      <c r="Q225" s="175" t="s">
        <v>81</v>
      </c>
    </row>
    <row r="226" spans="1:17" ht="20.25" customHeight="1">
      <c r="A226" s="203"/>
      <c r="B226" s="216"/>
      <c r="C226" s="181"/>
      <c r="D226" s="218"/>
      <c r="E226" s="218"/>
      <c r="F226" s="163">
        <v>2024</v>
      </c>
      <c r="G226" s="57">
        <f t="shared" si="35"/>
        <v>20</v>
      </c>
      <c r="H226" s="57">
        <f t="shared" si="35"/>
        <v>20</v>
      </c>
      <c r="I226" s="57">
        <v>20</v>
      </c>
      <c r="J226" s="57">
        <v>20</v>
      </c>
      <c r="K226" s="56"/>
      <c r="L226" s="36"/>
      <c r="M226" s="36"/>
      <c r="N226" s="36"/>
      <c r="O226" s="16"/>
      <c r="P226" s="16"/>
      <c r="Q226" s="217"/>
    </row>
    <row r="227" spans="1:17" ht="20.25" customHeight="1">
      <c r="A227" s="203"/>
      <c r="B227" s="216"/>
      <c r="C227" s="181"/>
      <c r="D227" s="218"/>
      <c r="E227" s="218"/>
      <c r="F227" s="163">
        <v>2025</v>
      </c>
      <c r="G227" s="57">
        <f t="shared" si="35"/>
        <v>21.3</v>
      </c>
      <c r="H227" s="57">
        <f t="shared" si="35"/>
        <v>20</v>
      </c>
      <c r="I227" s="57">
        <v>21.3</v>
      </c>
      <c r="J227" s="57">
        <v>20</v>
      </c>
      <c r="K227" s="56"/>
      <c r="L227" s="36"/>
      <c r="M227" s="36"/>
      <c r="N227" s="36"/>
      <c r="O227" s="16"/>
      <c r="P227" s="16"/>
      <c r="Q227" s="217"/>
    </row>
    <row r="228" spans="1:17" ht="19.5" customHeight="1">
      <c r="A228" s="203"/>
      <c r="B228" s="216"/>
      <c r="C228" s="181"/>
      <c r="D228" s="218"/>
      <c r="E228" s="218"/>
      <c r="F228" s="163">
        <v>2026</v>
      </c>
      <c r="G228" s="57">
        <f t="shared" si="35"/>
        <v>21.3</v>
      </c>
      <c r="H228" s="57">
        <f t="shared" si="35"/>
        <v>20</v>
      </c>
      <c r="I228" s="57">
        <v>21.3</v>
      </c>
      <c r="J228" s="57">
        <v>20</v>
      </c>
      <c r="K228" s="56"/>
      <c r="L228" s="36"/>
      <c r="M228" s="37"/>
      <c r="N228" s="37"/>
      <c r="O228" s="16"/>
      <c r="P228" s="16"/>
      <c r="Q228" s="217"/>
    </row>
    <row r="229" spans="1:17" ht="18.75" customHeight="1">
      <c r="A229" s="203"/>
      <c r="B229" s="216"/>
      <c r="C229" s="181"/>
      <c r="D229" s="218"/>
      <c r="E229" s="218"/>
      <c r="F229" s="163">
        <v>2027</v>
      </c>
      <c r="G229" s="57">
        <f t="shared" si="35"/>
        <v>21.3</v>
      </c>
      <c r="H229" s="57">
        <f t="shared" si="35"/>
        <v>20</v>
      </c>
      <c r="I229" s="57">
        <v>21.3</v>
      </c>
      <c r="J229" s="57">
        <v>20</v>
      </c>
      <c r="K229" s="56"/>
      <c r="L229" s="36"/>
      <c r="M229" s="37"/>
      <c r="N229" s="37"/>
      <c r="O229" s="16"/>
      <c r="P229" s="16"/>
      <c r="Q229" s="217"/>
    </row>
    <row r="230" spans="1:17" ht="19.5" customHeight="1">
      <c r="A230" s="203"/>
      <c r="B230" s="216"/>
      <c r="C230" s="181"/>
      <c r="D230" s="218"/>
      <c r="E230" s="218"/>
      <c r="F230" s="163">
        <v>2028</v>
      </c>
      <c r="G230" s="57">
        <f t="shared" si="35"/>
        <v>21.3</v>
      </c>
      <c r="H230" s="57">
        <f t="shared" si="35"/>
        <v>20</v>
      </c>
      <c r="I230" s="57">
        <v>21.3</v>
      </c>
      <c r="J230" s="57">
        <v>20</v>
      </c>
      <c r="K230" s="56"/>
      <c r="L230" s="36"/>
      <c r="M230" s="37"/>
      <c r="N230" s="37"/>
      <c r="O230" s="16"/>
      <c r="P230" s="16"/>
      <c r="Q230" s="217"/>
    </row>
    <row r="231" spans="1:17" ht="19.5" customHeight="1">
      <c r="A231" s="177"/>
      <c r="B231" s="209"/>
      <c r="C231" s="172"/>
      <c r="D231" s="171"/>
      <c r="E231" s="171"/>
      <c r="F231" s="163">
        <v>2029</v>
      </c>
      <c r="G231" s="57">
        <f t="shared" si="35"/>
        <v>21.3</v>
      </c>
      <c r="H231" s="57">
        <f t="shared" si="35"/>
        <v>0</v>
      </c>
      <c r="I231" s="57">
        <v>21.3</v>
      </c>
      <c r="J231" s="57">
        <v>0</v>
      </c>
      <c r="K231" s="56"/>
      <c r="L231" s="36"/>
      <c r="M231" s="36"/>
      <c r="N231" s="36"/>
      <c r="O231" s="16"/>
      <c r="P231" s="16"/>
      <c r="Q231" s="217"/>
    </row>
    <row r="232" spans="1:17" ht="20.25" customHeight="1">
      <c r="A232" s="166" t="s">
        <v>116</v>
      </c>
      <c r="B232" s="164" t="s">
        <v>209</v>
      </c>
      <c r="C232" s="170" t="s">
        <v>192</v>
      </c>
      <c r="D232" s="170" t="s">
        <v>65</v>
      </c>
      <c r="E232" s="170" t="s">
        <v>64</v>
      </c>
      <c r="F232" s="58" t="s">
        <v>163</v>
      </c>
      <c r="G232" s="55">
        <f t="shared" si="35"/>
        <v>126.5</v>
      </c>
      <c r="H232" s="55">
        <f t="shared" si="35"/>
        <v>100</v>
      </c>
      <c r="I232" s="55">
        <f>I233+I234+I235+I236+I237+I238</f>
        <v>126.5</v>
      </c>
      <c r="J232" s="55">
        <f>J233+J234+J235+J236+J237+J238</f>
        <v>100</v>
      </c>
      <c r="K232" s="56"/>
      <c r="L232" s="36"/>
      <c r="M232" s="36"/>
      <c r="N232" s="36"/>
      <c r="O232" s="16"/>
      <c r="P232" s="16"/>
      <c r="Q232" s="175" t="s">
        <v>82</v>
      </c>
    </row>
    <row r="233" spans="1:17" ht="24.75" customHeight="1">
      <c r="A233" s="203"/>
      <c r="B233" s="222"/>
      <c r="C233" s="181"/>
      <c r="D233" s="218"/>
      <c r="E233" s="218"/>
      <c r="F233" s="163">
        <v>2024</v>
      </c>
      <c r="G233" s="57">
        <f t="shared" si="35"/>
        <v>20</v>
      </c>
      <c r="H233" s="57">
        <f t="shared" si="35"/>
        <v>20</v>
      </c>
      <c r="I233" s="57">
        <v>20</v>
      </c>
      <c r="J233" s="57">
        <v>20</v>
      </c>
      <c r="K233" s="56"/>
      <c r="L233" s="36"/>
      <c r="M233" s="36"/>
      <c r="N233" s="36"/>
      <c r="O233" s="16"/>
      <c r="P233" s="16"/>
      <c r="Q233" s="217"/>
    </row>
    <row r="234" spans="1:17" ht="21" customHeight="1">
      <c r="A234" s="203"/>
      <c r="B234" s="222"/>
      <c r="C234" s="181"/>
      <c r="D234" s="218"/>
      <c r="E234" s="218"/>
      <c r="F234" s="163">
        <v>2025</v>
      </c>
      <c r="G234" s="57">
        <f t="shared" si="35"/>
        <v>21.3</v>
      </c>
      <c r="H234" s="57">
        <f t="shared" si="35"/>
        <v>20</v>
      </c>
      <c r="I234" s="57">
        <v>21.3</v>
      </c>
      <c r="J234" s="57">
        <v>20</v>
      </c>
      <c r="K234" s="56"/>
      <c r="L234" s="36"/>
      <c r="M234" s="36"/>
      <c r="N234" s="36"/>
      <c r="O234" s="16"/>
      <c r="P234" s="16"/>
      <c r="Q234" s="217"/>
    </row>
    <row r="235" spans="1:17" ht="21.75" customHeight="1">
      <c r="A235" s="203"/>
      <c r="B235" s="222"/>
      <c r="C235" s="181"/>
      <c r="D235" s="218"/>
      <c r="E235" s="218"/>
      <c r="F235" s="163">
        <v>2026</v>
      </c>
      <c r="G235" s="57">
        <f t="shared" si="35"/>
        <v>21.3</v>
      </c>
      <c r="H235" s="57">
        <f t="shared" si="35"/>
        <v>20</v>
      </c>
      <c r="I235" s="57">
        <v>21.3</v>
      </c>
      <c r="J235" s="57">
        <v>20</v>
      </c>
      <c r="K235" s="56"/>
      <c r="L235" s="36"/>
      <c r="M235" s="37"/>
      <c r="N235" s="37"/>
      <c r="O235" s="16"/>
      <c r="P235" s="16"/>
      <c r="Q235" s="217"/>
    </row>
    <row r="236" spans="1:17" ht="23.25" customHeight="1">
      <c r="A236" s="203"/>
      <c r="B236" s="222"/>
      <c r="C236" s="181"/>
      <c r="D236" s="218"/>
      <c r="E236" s="218"/>
      <c r="F236" s="163">
        <v>2027</v>
      </c>
      <c r="G236" s="57">
        <f t="shared" si="35"/>
        <v>21.3</v>
      </c>
      <c r="H236" s="57">
        <f t="shared" si="35"/>
        <v>20</v>
      </c>
      <c r="I236" s="57">
        <v>21.3</v>
      </c>
      <c r="J236" s="57">
        <v>20</v>
      </c>
      <c r="K236" s="56"/>
      <c r="L236" s="36"/>
      <c r="M236" s="37"/>
      <c r="N236" s="37"/>
      <c r="O236" s="16"/>
      <c r="P236" s="16"/>
      <c r="Q236" s="217"/>
    </row>
    <row r="237" spans="1:17" ht="25.5" customHeight="1">
      <c r="A237" s="203"/>
      <c r="B237" s="222"/>
      <c r="C237" s="181"/>
      <c r="D237" s="218"/>
      <c r="E237" s="218"/>
      <c r="F237" s="163">
        <v>2028</v>
      </c>
      <c r="G237" s="57">
        <f t="shared" si="35"/>
        <v>21.3</v>
      </c>
      <c r="H237" s="57">
        <f t="shared" si="35"/>
        <v>20</v>
      </c>
      <c r="I237" s="57">
        <v>21.3</v>
      </c>
      <c r="J237" s="57">
        <v>20</v>
      </c>
      <c r="K237" s="56"/>
      <c r="L237" s="36"/>
      <c r="M237" s="37"/>
      <c r="N237" s="37"/>
      <c r="O237" s="16"/>
      <c r="P237" s="16"/>
      <c r="Q237" s="217"/>
    </row>
    <row r="238" spans="1:17" ht="24" customHeight="1">
      <c r="A238" s="177"/>
      <c r="B238" s="223"/>
      <c r="C238" s="172"/>
      <c r="D238" s="171"/>
      <c r="E238" s="171"/>
      <c r="F238" s="163">
        <v>2029</v>
      </c>
      <c r="G238" s="57">
        <f t="shared" si="35"/>
        <v>21.3</v>
      </c>
      <c r="H238" s="57">
        <f t="shared" si="35"/>
        <v>0</v>
      </c>
      <c r="I238" s="57">
        <v>21.3</v>
      </c>
      <c r="J238" s="57">
        <v>0</v>
      </c>
      <c r="K238" s="56"/>
      <c r="L238" s="36"/>
      <c r="M238" s="36"/>
      <c r="N238" s="36"/>
      <c r="O238" s="16"/>
      <c r="P238" s="16"/>
      <c r="Q238" s="217"/>
    </row>
    <row r="239" spans="1:17" ht="21" customHeight="1">
      <c r="A239" s="178" t="s">
        <v>117</v>
      </c>
      <c r="B239" s="164" t="s">
        <v>210</v>
      </c>
      <c r="C239" s="170" t="s">
        <v>192</v>
      </c>
      <c r="D239" s="170" t="s">
        <v>65</v>
      </c>
      <c r="E239" s="170" t="s">
        <v>64</v>
      </c>
      <c r="F239" s="58" t="s">
        <v>163</v>
      </c>
      <c r="G239" s="55">
        <f aca="true" t="shared" si="36" ref="G239:H249">I239</f>
        <v>116.5</v>
      </c>
      <c r="H239" s="55">
        <f t="shared" si="36"/>
        <v>40</v>
      </c>
      <c r="I239" s="55">
        <f>I240+I241+I242+I243+I244+I245</f>
        <v>116.5</v>
      </c>
      <c r="J239" s="55">
        <f>J240+J241+J242+J243+J244+J245</f>
        <v>40</v>
      </c>
      <c r="K239" s="56"/>
      <c r="L239" s="36"/>
      <c r="M239" s="36"/>
      <c r="N239" s="36"/>
      <c r="O239" s="16"/>
      <c r="P239" s="16"/>
      <c r="Q239" s="175" t="s">
        <v>84</v>
      </c>
    </row>
    <row r="240" spans="1:17" ht="24" customHeight="1">
      <c r="A240" s="203"/>
      <c r="B240" s="222"/>
      <c r="C240" s="181"/>
      <c r="D240" s="218"/>
      <c r="E240" s="218"/>
      <c r="F240" s="163">
        <v>2024</v>
      </c>
      <c r="G240" s="57">
        <f t="shared" si="36"/>
        <v>10</v>
      </c>
      <c r="H240" s="57">
        <f t="shared" si="36"/>
        <v>10</v>
      </c>
      <c r="I240" s="57">
        <v>10</v>
      </c>
      <c r="J240" s="57">
        <v>10</v>
      </c>
      <c r="K240" s="56"/>
      <c r="L240" s="36"/>
      <c r="M240" s="36"/>
      <c r="N240" s="36"/>
      <c r="O240" s="16"/>
      <c r="P240" s="16"/>
      <c r="Q240" s="217"/>
    </row>
    <row r="241" spans="1:17" ht="24" customHeight="1">
      <c r="A241" s="203"/>
      <c r="B241" s="222"/>
      <c r="C241" s="181"/>
      <c r="D241" s="218"/>
      <c r="E241" s="218"/>
      <c r="F241" s="163">
        <v>2025</v>
      </c>
      <c r="G241" s="57">
        <f t="shared" si="36"/>
        <v>21.3</v>
      </c>
      <c r="H241" s="57">
        <f t="shared" si="36"/>
        <v>5</v>
      </c>
      <c r="I241" s="57">
        <v>21.3</v>
      </c>
      <c r="J241" s="57">
        <v>5</v>
      </c>
      <c r="K241" s="56"/>
      <c r="L241" s="36"/>
      <c r="M241" s="36"/>
      <c r="N241" s="36"/>
      <c r="O241" s="16"/>
      <c r="P241" s="16"/>
      <c r="Q241" s="217"/>
    </row>
    <row r="242" spans="1:17" ht="23.25" customHeight="1">
      <c r="A242" s="203"/>
      <c r="B242" s="222"/>
      <c r="C242" s="181"/>
      <c r="D242" s="218"/>
      <c r="E242" s="218"/>
      <c r="F242" s="163">
        <v>2026</v>
      </c>
      <c r="G242" s="57">
        <f t="shared" si="36"/>
        <v>21.3</v>
      </c>
      <c r="H242" s="57">
        <f t="shared" si="36"/>
        <v>5</v>
      </c>
      <c r="I242" s="57">
        <v>21.3</v>
      </c>
      <c r="J242" s="57">
        <v>5</v>
      </c>
      <c r="K242" s="56"/>
      <c r="L242" s="36"/>
      <c r="M242" s="37"/>
      <c r="N242" s="37"/>
      <c r="O242" s="16"/>
      <c r="P242" s="16"/>
      <c r="Q242" s="217"/>
    </row>
    <row r="243" spans="1:17" ht="24" customHeight="1">
      <c r="A243" s="203"/>
      <c r="B243" s="222"/>
      <c r="C243" s="181"/>
      <c r="D243" s="218"/>
      <c r="E243" s="218"/>
      <c r="F243" s="163">
        <v>2027</v>
      </c>
      <c r="G243" s="57">
        <f t="shared" si="36"/>
        <v>21.3</v>
      </c>
      <c r="H243" s="57">
        <f t="shared" si="36"/>
        <v>10</v>
      </c>
      <c r="I243" s="57">
        <v>21.3</v>
      </c>
      <c r="J243" s="57">
        <v>10</v>
      </c>
      <c r="K243" s="56"/>
      <c r="L243" s="36"/>
      <c r="M243" s="37"/>
      <c r="N243" s="37"/>
      <c r="O243" s="16"/>
      <c r="P243" s="16"/>
      <c r="Q243" s="217"/>
    </row>
    <row r="244" spans="1:17" ht="21" customHeight="1">
      <c r="A244" s="203"/>
      <c r="B244" s="222"/>
      <c r="C244" s="181"/>
      <c r="D244" s="218"/>
      <c r="E244" s="218"/>
      <c r="F244" s="163">
        <v>2028</v>
      </c>
      <c r="G244" s="57">
        <f t="shared" si="36"/>
        <v>21.3</v>
      </c>
      <c r="H244" s="57">
        <f t="shared" si="36"/>
        <v>10</v>
      </c>
      <c r="I244" s="57">
        <v>21.3</v>
      </c>
      <c r="J244" s="57">
        <v>10</v>
      </c>
      <c r="K244" s="56"/>
      <c r="L244" s="36"/>
      <c r="M244" s="37"/>
      <c r="N244" s="37"/>
      <c r="O244" s="16"/>
      <c r="P244" s="16"/>
      <c r="Q244" s="217"/>
    </row>
    <row r="245" spans="1:17" ht="24.75" customHeight="1">
      <c r="A245" s="177"/>
      <c r="B245" s="223"/>
      <c r="C245" s="172"/>
      <c r="D245" s="171"/>
      <c r="E245" s="171"/>
      <c r="F245" s="163">
        <v>2029</v>
      </c>
      <c r="G245" s="57">
        <f t="shared" si="36"/>
        <v>21.3</v>
      </c>
      <c r="H245" s="57">
        <f t="shared" si="36"/>
        <v>0</v>
      </c>
      <c r="I245" s="57">
        <v>21.3</v>
      </c>
      <c r="J245" s="57">
        <v>0</v>
      </c>
      <c r="K245" s="56"/>
      <c r="L245" s="36"/>
      <c r="M245" s="36"/>
      <c r="N245" s="36"/>
      <c r="O245" s="16"/>
      <c r="P245" s="16"/>
      <c r="Q245" s="217"/>
    </row>
    <row r="246" spans="1:17" ht="22.5" customHeight="1">
      <c r="A246" s="178" t="s">
        <v>118</v>
      </c>
      <c r="B246" s="175" t="s">
        <v>211</v>
      </c>
      <c r="C246" s="170" t="s">
        <v>192</v>
      </c>
      <c r="D246" s="170" t="s">
        <v>65</v>
      </c>
      <c r="E246" s="170" t="s">
        <v>64</v>
      </c>
      <c r="F246" s="161" t="s">
        <v>163</v>
      </c>
      <c r="G246" s="60">
        <f t="shared" si="36"/>
        <v>631.5</v>
      </c>
      <c r="H246" s="60">
        <f t="shared" si="36"/>
        <v>500</v>
      </c>
      <c r="I246" s="60">
        <f>SUM(I247:I252)</f>
        <v>631.5</v>
      </c>
      <c r="J246" s="60">
        <f>J247+J248+J249+J250+J251+J252</f>
        <v>500</v>
      </c>
      <c r="K246" s="56"/>
      <c r="L246" s="36"/>
      <c r="M246" s="36"/>
      <c r="N246" s="36"/>
      <c r="O246" s="16"/>
      <c r="P246" s="16"/>
      <c r="Q246" s="175" t="s">
        <v>81</v>
      </c>
    </row>
    <row r="247" spans="1:17" ht="26.25" customHeight="1">
      <c r="A247" s="203"/>
      <c r="B247" s="216"/>
      <c r="C247" s="181"/>
      <c r="D247" s="218"/>
      <c r="E247" s="218"/>
      <c r="F247" s="163">
        <v>2024</v>
      </c>
      <c r="G247" s="57">
        <f t="shared" si="36"/>
        <v>100</v>
      </c>
      <c r="H247" s="57">
        <f t="shared" si="36"/>
        <v>100</v>
      </c>
      <c r="I247" s="57">
        <v>100</v>
      </c>
      <c r="J247" s="57">
        <v>100</v>
      </c>
      <c r="K247" s="56"/>
      <c r="L247" s="36"/>
      <c r="M247" s="36"/>
      <c r="N247" s="36"/>
      <c r="O247" s="16"/>
      <c r="P247" s="16"/>
      <c r="Q247" s="217"/>
    </row>
    <row r="248" spans="1:17" ht="27" customHeight="1">
      <c r="A248" s="203"/>
      <c r="B248" s="216"/>
      <c r="C248" s="181"/>
      <c r="D248" s="218"/>
      <c r="E248" s="218"/>
      <c r="F248" s="163">
        <v>2025</v>
      </c>
      <c r="G248" s="57">
        <f t="shared" si="36"/>
        <v>106.3</v>
      </c>
      <c r="H248" s="57">
        <f t="shared" si="36"/>
        <v>100</v>
      </c>
      <c r="I248" s="57">
        <v>106.3</v>
      </c>
      <c r="J248" s="57">
        <v>100</v>
      </c>
      <c r="K248" s="56"/>
      <c r="L248" s="36"/>
      <c r="M248" s="36"/>
      <c r="N248" s="36"/>
      <c r="O248" s="16"/>
      <c r="P248" s="16"/>
      <c r="Q248" s="217"/>
    </row>
    <row r="249" spans="1:17" ht="24" customHeight="1">
      <c r="A249" s="203"/>
      <c r="B249" s="216"/>
      <c r="C249" s="181"/>
      <c r="D249" s="218"/>
      <c r="E249" s="218"/>
      <c r="F249" s="163">
        <v>2026</v>
      </c>
      <c r="G249" s="57">
        <f t="shared" si="36"/>
        <v>106.3</v>
      </c>
      <c r="H249" s="57">
        <f t="shared" si="36"/>
        <v>100</v>
      </c>
      <c r="I249" s="57">
        <v>106.3</v>
      </c>
      <c r="J249" s="57">
        <v>100</v>
      </c>
      <c r="K249" s="56"/>
      <c r="L249" s="36"/>
      <c r="M249" s="36"/>
      <c r="N249" s="36"/>
      <c r="O249" s="16"/>
      <c r="P249" s="16"/>
      <c r="Q249" s="217"/>
    </row>
    <row r="250" spans="1:17" ht="22.5" customHeight="1">
      <c r="A250" s="203"/>
      <c r="B250" s="216"/>
      <c r="C250" s="181"/>
      <c r="D250" s="218"/>
      <c r="E250" s="218"/>
      <c r="F250" s="163">
        <v>2027</v>
      </c>
      <c r="G250" s="57">
        <f aca="true" t="shared" si="37" ref="G250:H265">I250</f>
        <v>106.3</v>
      </c>
      <c r="H250" s="57">
        <f t="shared" si="37"/>
        <v>100</v>
      </c>
      <c r="I250" s="57">
        <v>106.3</v>
      </c>
      <c r="J250" s="57">
        <v>100</v>
      </c>
      <c r="K250" s="56"/>
      <c r="L250" s="36"/>
      <c r="M250" s="36"/>
      <c r="N250" s="36"/>
      <c r="O250" s="16"/>
      <c r="P250" s="16"/>
      <c r="Q250" s="217"/>
    </row>
    <row r="251" spans="1:17" ht="23.25" customHeight="1">
      <c r="A251" s="203"/>
      <c r="B251" s="216"/>
      <c r="C251" s="181"/>
      <c r="D251" s="218"/>
      <c r="E251" s="218"/>
      <c r="F251" s="163">
        <v>2028</v>
      </c>
      <c r="G251" s="57">
        <f t="shared" si="37"/>
        <v>106.3</v>
      </c>
      <c r="H251" s="57">
        <f t="shared" si="37"/>
        <v>100</v>
      </c>
      <c r="I251" s="57">
        <v>106.3</v>
      </c>
      <c r="J251" s="57">
        <v>100</v>
      </c>
      <c r="K251" s="56"/>
      <c r="L251" s="36"/>
      <c r="M251" s="36"/>
      <c r="N251" s="36"/>
      <c r="O251" s="16"/>
      <c r="P251" s="16"/>
      <c r="Q251" s="217"/>
    </row>
    <row r="252" spans="1:17" ht="26.25" customHeight="1">
      <c r="A252" s="177"/>
      <c r="B252" s="209"/>
      <c r="C252" s="172"/>
      <c r="D252" s="171"/>
      <c r="E252" s="171"/>
      <c r="F252" s="163">
        <v>2029</v>
      </c>
      <c r="G252" s="57">
        <f t="shared" si="37"/>
        <v>106.3</v>
      </c>
      <c r="H252" s="57">
        <f t="shared" si="37"/>
        <v>0</v>
      </c>
      <c r="I252" s="57">
        <v>106.3</v>
      </c>
      <c r="J252" s="57">
        <v>0</v>
      </c>
      <c r="K252" s="56"/>
      <c r="L252" s="36"/>
      <c r="M252" s="36"/>
      <c r="N252" s="36"/>
      <c r="O252" s="16"/>
      <c r="P252" s="16"/>
      <c r="Q252" s="217"/>
    </row>
    <row r="253" spans="1:17" s="65" customFormat="1" ht="25.5" customHeight="1">
      <c r="A253" s="166" t="s">
        <v>119</v>
      </c>
      <c r="B253" s="175" t="s">
        <v>212</v>
      </c>
      <c r="C253" s="170" t="s">
        <v>192</v>
      </c>
      <c r="D253" s="170" t="s">
        <v>65</v>
      </c>
      <c r="E253" s="170" t="s">
        <v>64</v>
      </c>
      <c r="F253" s="161" t="s">
        <v>163</v>
      </c>
      <c r="G253" s="55">
        <f t="shared" si="37"/>
        <v>316.6</v>
      </c>
      <c r="H253" s="55">
        <f t="shared" si="37"/>
        <v>250</v>
      </c>
      <c r="I253" s="55">
        <f>SUM(I254:I259)</f>
        <v>316.6</v>
      </c>
      <c r="J253" s="55">
        <f>J254+J255+J256+J257+J258+J259</f>
        <v>250</v>
      </c>
      <c r="K253" s="62"/>
      <c r="L253" s="63"/>
      <c r="M253" s="63"/>
      <c r="N253" s="63"/>
      <c r="O253" s="64"/>
      <c r="P253" s="64"/>
      <c r="Q253" s="175" t="s">
        <v>82</v>
      </c>
    </row>
    <row r="254" spans="1:17" ht="24.75" customHeight="1">
      <c r="A254" s="203"/>
      <c r="B254" s="216"/>
      <c r="C254" s="181"/>
      <c r="D254" s="218"/>
      <c r="E254" s="218"/>
      <c r="F254" s="163">
        <v>2024</v>
      </c>
      <c r="G254" s="57">
        <f t="shared" si="37"/>
        <v>50.6</v>
      </c>
      <c r="H254" s="57">
        <f t="shared" si="37"/>
        <v>50</v>
      </c>
      <c r="I254" s="57">
        <v>50.6</v>
      </c>
      <c r="J254" s="57">
        <v>50</v>
      </c>
      <c r="K254" s="56"/>
      <c r="L254" s="36"/>
      <c r="M254" s="36"/>
      <c r="N254" s="36"/>
      <c r="O254" s="16"/>
      <c r="P254" s="16"/>
      <c r="Q254" s="217"/>
    </row>
    <row r="255" spans="1:17" ht="24.75" customHeight="1">
      <c r="A255" s="203"/>
      <c r="B255" s="216"/>
      <c r="C255" s="181"/>
      <c r="D255" s="218"/>
      <c r="E255" s="218"/>
      <c r="F255" s="163">
        <v>2025</v>
      </c>
      <c r="G255" s="57">
        <f t="shared" si="37"/>
        <v>53.2</v>
      </c>
      <c r="H255" s="57">
        <f t="shared" si="37"/>
        <v>50</v>
      </c>
      <c r="I255" s="57">
        <v>53.2</v>
      </c>
      <c r="J255" s="57">
        <v>50</v>
      </c>
      <c r="K255" s="56"/>
      <c r="L255" s="36"/>
      <c r="M255" s="36"/>
      <c r="N255" s="36"/>
      <c r="O255" s="16"/>
      <c r="P255" s="16"/>
      <c r="Q255" s="217"/>
    </row>
    <row r="256" spans="1:17" ht="22.5" customHeight="1">
      <c r="A256" s="203"/>
      <c r="B256" s="216"/>
      <c r="C256" s="181"/>
      <c r="D256" s="218"/>
      <c r="E256" s="218"/>
      <c r="F256" s="163">
        <v>2026</v>
      </c>
      <c r="G256" s="57">
        <f t="shared" si="37"/>
        <v>53.2</v>
      </c>
      <c r="H256" s="57">
        <f t="shared" si="37"/>
        <v>50</v>
      </c>
      <c r="I256" s="57">
        <v>53.2</v>
      </c>
      <c r="J256" s="57">
        <v>50</v>
      </c>
      <c r="K256" s="56"/>
      <c r="L256" s="36"/>
      <c r="M256" s="36"/>
      <c r="N256" s="36"/>
      <c r="O256" s="16"/>
      <c r="P256" s="16"/>
      <c r="Q256" s="217"/>
    </row>
    <row r="257" spans="1:17" ht="20.25" customHeight="1">
      <c r="A257" s="203"/>
      <c r="B257" s="216"/>
      <c r="C257" s="181"/>
      <c r="D257" s="218"/>
      <c r="E257" s="218"/>
      <c r="F257" s="163">
        <v>2027</v>
      </c>
      <c r="G257" s="57">
        <f t="shared" si="37"/>
        <v>53.2</v>
      </c>
      <c r="H257" s="57">
        <f t="shared" si="37"/>
        <v>50</v>
      </c>
      <c r="I257" s="57">
        <v>53.2</v>
      </c>
      <c r="J257" s="57">
        <v>50</v>
      </c>
      <c r="K257" s="56"/>
      <c r="L257" s="36"/>
      <c r="M257" s="36"/>
      <c r="N257" s="36"/>
      <c r="O257" s="16"/>
      <c r="P257" s="16"/>
      <c r="Q257" s="217"/>
    </row>
    <row r="258" spans="1:17" ht="18.75" customHeight="1">
      <c r="A258" s="203"/>
      <c r="B258" s="216"/>
      <c r="C258" s="181"/>
      <c r="D258" s="218"/>
      <c r="E258" s="218"/>
      <c r="F258" s="163">
        <v>2028</v>
      </c>
      <c r="G258" s="57">
        <f t="shared" si="37"/>
        <v>53.2</v>
      </c>
      <c r="H258" s="57">
        <f t="shared" si="37"/>
        <v>50</v>
      </c>
      <c r="I258" s="57">
        <v>53.2</v>
      </c>
      <c r="J258" s="57">
        <v>50</v>
      </c>
      <c r="K258" s="56"/>
      <c r="L258" s="36"/>
      <c r="M258" s="36"/>
      <c r="N258" s="36"/>
      <c r="O258" s="16"/>
      <c r="P258" s="16"/>
      <c r="Q258" s="217"/>
    </row>
    <row r="259" spans="1:17" ht="18.75" customHeight="1">
      <c r="A259" s="177"/>
      <c r="B259" s="209"/>
      <c r="C259" s="172"/>
      <c r="D259" s="171"/>
      <c r="E259" s="171"/>
      <c r="F259" s="163">
        <v>2029</v>
      </c>
      <c r="G259" s="57">
        <f t="shared" si="37"/>
        <v>53.2</v>
      </c>
      <c r="H259" s="57">
        <f t="shared" si="37"/>
        <v>0</v>
      </c>
      <c r="I259" s="57">
        <v>53.2</v>
      </c>
      <c r="J259" s="57">
        <v>0</v>
      </c>
      <c r="K259" s="56"/>
      <c r="L259" s="36"/>
      <c r="M259" s="36"/>
      <c r="N259" s="36"/>
      <c r="O259" s="16"/>
      <c r="P259" s="16"/>
      <c r="Q259" s="217"/>
    </row>
    <row r="260" spans="1:17" ht="19.5" customHeight="1">
      <c r="A260" s="166" t="s">
        <v>120</v>
      </c>
      <c r="B260" s="175" t="s">
        <v>213</v>
      </c>
      <c r="C260" s="170" t="s">
        <v>192</v>
      </c>
      <c r="D260" s="170" t="s">
        <v>65</v>
      </c>
      <c r="E260" s="170" t="s">
        <v>64</v>
      </c>
      <c r="F260" s="161" t="s">
        <v>163</v>
      </c>
      <c r="G260" s="60">
        <f t="shared" si="37"/>
        <v>360</v>
      </c>
      <c r="H260" s="60">
        <f t="shared" si="37"/>
        <v>300</v>
      </c>
      <c r="I260" s="60">
        <f>SUM(I261:I266)</f>
        <v>360</v>
      </c>
      <c r="J260" s="60">
        <f>J261+J262+J263+J264+J265+J266</f>
        <v>300</v>
      </c>
      <c r="K260" s="56"/>
      <c r="L260" s="36"/>
      <c r="M260" s="36"/>
      <c r="N260" s="36"/>
      <c r="O260" s="16"/>
      <c r="P260" s="16"/>
      <c r="Q260" s="175" t="s">
        <v>85</v>
      </c>
    </row>
    <row r="261" spans="1:17" ht="24.75" customHeight="1">
      <c r="A261" s="203"/>
      <c r="B261" s="216"/>
      <c r="C261" s="181"/>
      <c r="D261" s="218"/>
      <c r="E261" s="218"/>
      <c r="F261" s="163">
        <v>2024</v>
      </c>
      <c r="G261" s="57">
        <f t="shared" si="37"/>
        <v>60</v>
      </c>
      <c r="H261" s="57">
        <f t="shared" si="37"/>
        <v>60</v>
      </c>
      <c r="I261" s="57">
        <v>60</v>
      </c>
      <c r="J261" s="57">
        <v>60</v>
      </c>
      <c r="K261" s="56"/>
      <c r="L261" s="36"/>
      <c r="M261" s="36"/>
      <c r="N261" s="36"/>
      <c r="O261" s="16"/>
      <c r="P261" s="16"/>
      <c r="Q261" s="217"/>
    </row>
    <row r="262" spans="1:17" ht="19.5" customHeight="1">
      <c r="A262" s="203"/>
      <c r="B262" s="216"/>
      <c r="C262" s="181"/>
      <c r="D262" s="218"/>
      <c r="E262" s="218"/>
      <c r="F262" s="163">
        <v>2025</v>
      </c>
      <c r="G262" s="57">
        <f t="shared" si="37"/>
        <v>60</v>
      </c>
      <c r="H262" s="57">
        <f t="shared" si="37"/>
        <v>60</v>
      </c>
      <c r="I262" s="57">
        <v>60</v>
      </c>
      <c r="J262" s="57">
        <v>60</v>
      </c>
      <c r="K262" s="56"/>
      <c r="L262" s="36"/>
      <c r="M262" s="36"/>
      <c r="N262" s="36"/>
      <c r="O262" s="16"/>
      <c r="P262" s="16"/>
      <c r="Q262" s="217"/>
    </row>
    <row r="263" spans="1:17" ht="23.25" customHeight="1">
      <c r="A263" s="203"/>
      <c r="B263" s="216"/>
      <c r="C263" s="181"/>
      <c r="D263" s="218"/>
      <c r="E263" s="218"/>
      <c r="F263" s="163">
        <v>2026</v>
      </c>
      <c r="G263" s="57">
        <f t="shared" si="37"/>
        <v>60</v>
      </c>
      <c r="H263" s="57">
        <f t="shared" si="37"/>
        <v>60</v>
      </c>
      <c r="I263" s="57">
        <v>60</v>
      </c>
      <c r="J263" s="57">
        <v>60</v>
      </c>
      <c r="K263" s="56"/>
      <c r="L263" s="36"/>
      <c r="M263" s="36"/>
      <c r="N263" s="36"/>
      <c r="O263" s="16"/>
      <c r="P263" s="16"/>
      <c r="Q263" s="217"/>
    </row>
    <row r="264" spans="1:17" ht="23.25" customHeight="1">
      <c r="A264" s="203"/>
      <c r="B264" s="216"/>
      <c r="C264" s="181"/>
      <c r="D264" s="218"/>
      <c r="E264" s="218"/>
      <c r="F264" s="163">
        <v>2027</v>
      </c>
      <c r="G264" s="57">
        <f t="shared" si="37"/>
        <v>60</v>
      </c>
      <c r="H264" s="57">
        <f t="shared" si="37"/>
        <v>60</v>
      </c>
      <c r="I264" s="57">
        <v>60</v>
      </c>
      <c r="J264" s="57">
        <v>60</v>
      </c>
      <c r="K264" s="56"/>
      <c r="L264" s="36"/>
      <c r="M264" s="36"/>
      <c r="N264" s="36"/>
      <c r="O264" s="16"/>
      <c r="P264" s="16"/>
      <c r="Q264" s="217"/>
    </row>
    <row r="265" spans="1:17" ht="22.5" customHeight="1">
      <c r="A265" s="203"/>
      <c r="B265" s="216"/>
      <c r="C265" s="181"/>
      <c r="D265" s="218"/>
      <c r="E265" s="218"/>
      <c r="F265" s="163">
        <v>2028</v>
      </c>
      <c r="G265" s="57">
        <f t="shared" si="37"/>
        <v>60</v>
      </c>
      <c r="H265" s="57">
        <f t="shared" si="37"/>
        <v>60</v>
      </c>
      <c r="I265" s="57">
        <v>60</v>
      </c>
      <c r="J265" s="57">
        <v>60</v>
      </c>
      <c r="K265" s="56"/>
      <c r="L265" s="36"/>
      <c r="M265" s="36"/>
      <c r="N265" s="36"/>
      <c r="O265" s="16"/>
      <c r="P265" s="16"/>
      <c r="Q265" s="217"/>
    </row>
    <row r="266" spans="1:17" ht="20.25" customHeight="1">
      <c r="A266" s="177"/>
      <c r="B266" s="209"/>
      <c r="C266" s="172"/>
      <c r="D266" s="171"/>
      <c r="E266" s="171"/>
      <c r="F266" s="163">
        <v>2029</v>
      </c>
      <c r="G266" s="57">
        <f aca="true" t="shared" si="38" ref="G266:H281">I266</f>
        <v>60</v>
      </c>
      <c r="H266" s="57">
        <f t="shared" si="38"/>
        <v>0</v>
      </c>
      <c r="I266" s="57">
        <v>60</v>
      </c>
      <c r="J266" s="57">
        <v>0</v>
      </c>
      <c r="K266" s="56"/>
      <c r="L266" s="36"/>
      <c r="M266" s="36"/>
      <c r="N266" s="36"/>
      <c r="O266" s="16"/>
      <c r="P266" s="16"/>
      <c r="Q266" s="217"/>
    </row>
    <row r="267" spans="1:17" s="65" customFormat="1" ht="21.75" customHeight="1">
      <c r="A267" s="178" t="s">
        <v>121</v>
      </c>
      <c r="B267" s="175" t="s">
        <v>214</v>
      </c>
      <c r="C267" s="170" t="s">
        <v>192</v>
      </c>
      <c r="D267" s="170" t="s">
        <v>65</v>
      </c>
      <c r="E267" s="170" t="s">
        <v>64</v>
      </c>
      <c r="F267" s="161" t="s">
        <v>163</v>
      </c>
      <c r="G267" s="55">
        <f t="shared" si="38"/>
        <v>379.6</v>
      </c>
      <c r="H267" s="55">
        <f t="shared" si="38"/>
        <v>190</v>
      </c>
      <c r="I267" s="55">
        <f>SUM(I268:I273)</f>
        <v>379.6</v>
      </c>
      <c r="J267" s="55">
        <f>J268+J269+J270+J271+J272+J273</f>
        <v>190</v>
      </c>
      <c r="K267" s="62"/>
      <c r="L267" s="63"/>
      <c r="M267" s="63"/>
      <c r="N267" s="63"/>
      <c r="O267" s="64"/>
      <c r="P267" s="64"/>
      <c r="Q267" s="175" t="s">
        <v>84</v>
      </c>
    </row>
    <row r="268" spans="1:17" ht="24" customHeight="1">
      <c r="A268" s="203"/>
      <c r="B268" s="216"/>
      <c r="C268" s="181"/>
      <c r="D268" s="218"/>
      <c r="E268" s="218"/>
      <c r="F268" s="163">
        <v>2024</v>
      </c>
      <c r="G268" s="57">
        <f t="shared" si="38"/>
        <v>60.6</v>
      </c>
      <c r="H268" s="57">
        <f t="shared" si="38"/>
        <v>60</v>
      </c>
      <c r="I268" s="57">
        <v>60.6</v>
      </c>
      <c r="J268" s="57">
        <v>60</v>
      </c>
      <c r="K268" s="56"/>
      <c r="L268" s="36"/>
      <c r="M268" s="36"/>
      <c r="N268" s="36"/>
      <c r="O268" s="16"/>
      <c r="P268" s="16"/>
      <c r="Q268" s="217"/>
    </row>
    <row r="269" spans="1:17" ht="26.25" customHeight="1">
      <c r="A269" s="203"/>
      <c r="B269" s="216"/>
      <c r="C269" s="181"/>
      <c r="D269" s="218"/>
      <c r="E269" s="218"/>
      <c r="F269" s="163">
        <v>2025</v>
      </c>
      <c r="G269" s="57">
        <f t="shared" si="38"/>
        <v>63.8</v>
      </c>
      <c r="H269" s="57">
        <f t="shared" si="38"/>
        <v>5</v>
      </c>
      <c r="I269" s="57">
        <v>63.8</v>
      </c>
      <c r="J269" s="57">
        <v>5</v>
      </c>
      <c r="K269" s="56"/>
      <c r="L269" s="36"/>
      <c r="M269" s="36"/>
      <c r="N269" s="36"/>
      <c r="O269" s="16"/>
      <c r="P269" s="16"/>
      <c r="Q269" s="217"/>
    </row>
    <row r="270" spans="1:17" ht="23.25" customHeight="1">
      <c r="A270" s="203"/>
      <c r="B270" s="216"/>
      <c r="C270" s="181"/>
      <c r="D270" s="218"/>
      <c r="E270" s="218"/>
      <c r="F270" s="163">
        <v>2026</v>
      </c>
      <c r="G270" s="57">
        <f t="shared" si="38"/>
        <v>63.8</v>
      </c>
      <c r="H270" s="57">
        <f t="shared" si="38"/>
        <v>5</v>
      </c>
      <c r="I270" s="57">
        <v>63.8</v>
      </c>
      <c r="J270" s="57">
        <v>5</v>
      </c>
      <c r="K270" s="56"/>
      <c r="L270" s="36"/>
      <c r="M270" s="36"/>
      <c r="N270" s="36"/>
      <c r="O270" s="16"/>
      <c r="P270" s="16"/>
      <c r="Q270" s="217"/>
    </row>
    <row r="271" spans="1:17" ht="24.75" customHeight="1">
      <c r="A271" s="203"/>
      <c r="B271" s="216"/>
      <c r="C271" s="181"/>
      <c r="D271" s="218"/>
      <c r="E271" s="218"/>
      <c r="F271" s="163">
        <v>2027</v>
      </c>
      <c r="G271" s="57">
        <f t="shared" si="38"/>
        <v>63.8</v>
      </c>
      <c r="H271" s="57">
        <f t="shared" si="38"/>
        <v>60</v>
      </c>
      <c r="I271" s="57">
        <v>63.8</v>
      </c>
      <c r="J271" s="57">
        <v>60</v>
      </c>
      <c r="K271" s="56"/>
      <c r="L271" s="36"/>
      <c r="M271" s="36"/>
      <c r="N271" s="36"/>
      <c r="O271" s="16"/>
      <c r="P271" s="16"/>
      <c r="Q271" s="217"/>
    </row>
    <row r="272" spans="1:17" ht="21.75" customHeight="1">
      <c r="A272" s="203"/>
      <c r="B272" s="216"/>
      <c r="C272" s="181"/>
      <c r="D272" s="218"/>
      <c r="E272" s="218"/>
      <c r="F272" s="163">
        <v>2028</v>
      </c>
      <c r="G272" s="57">
        <f t="shared" si="38"/>
        <v>63.8</v>
      </c>
      <c r="H272" s="57">
        <f t="shared" si="38"/>
        <v>60</v>
      </c>
      <c r="I272" s="57">
        <v>63.8</v>
      </c>
      <c r="J272" s="57">
        <v>60</v>
      </c>
      <c r="K272" s="56"/>
      <c r="L272" s="36"/>
      <c r="M272" s="36"/>
      <c r="N272" s="36"/>
      <c r="O272" s="16"/>
      <c r="P272" s="16"/>
      <c r="Q272" s="217"/>
    </row>
    <row r="273" spans="1:17" ht="21.75" customHeight="1">
      <c r="A273" s="177"/>
      <c r="B273" s="209"/>
      <c r="C273" s="172"/>
      <c r="D273" s="171"/>
      <c r="E273" s="171"/>
      <c r="F273" s="163">
        <v>2029</v>
      </c>
      <c r="G273" s="57">
        <f t="shared" si="38"/>
        <v>63.8</v>
      </c>
      <c r="H273" s="57">
        <f t="shared" si="38"/>
        <v>0</v>
      </c>
      <c r="I273" s="57">
        <v>63.8</v>
      </c>
      <c r="J273" s="57">
        <v>0</v>
      </c>
      <c r="K273" s="56"/>
      <c r="L273" s="36"/>
      <c r="M273" s="36"/>
      <c r="N273" s="36"/>
      <c r="O273" s="16"/>
      <c r="P273" s="16"/>
      <c r="Q273" s="217"/>
    </row>
    <row r="274" spans="1:17" ht="21" customHeight="1">
      <c r="A274" s="166" t="s">
        <v>122</v>
      </c>
      <c r="B274" s="175" t="s">
        <v>215</v>
      </c>
      <c r="C274" s="170" t="s">
        <v>192</v>
      </c>
      <c r="D274" s="170" t="s">
        <v>65</v>
      </c>
      <c r="E274" s="170" t="s">
        <v>64</v>
      </c>
      <c r="F274" s="61" t="s">
        <v>163</v>
      </c>
      <c r="G274" s="60">
        <f t="shared" si="38"/>
        <v>26811.5</v>
      </c>
      <c r="H274" s="60">
        <f t="shared" si="38"/>
        <v>5695.5</v>
      </c>
      <c r="I274" s="60">
        <f>SUM(I275:I280)</f>
        <v>26811.5</v>
      </c>
      <c r="J274" s="60">
        <f>J275+J276+J277+J278+J279+J280</f>
        <v>5695.5</v>
      </c>
      <c r="K274" s="56"/>
      <c r="L274" s="36"/>
      <c r="M274" s="36"/>
      <c r="N274" s="36"/>
      <c r="O274" s="16"/>
      <c r="P274" s="16"/>
      <c r="Q274" s="175" t="s">
        <v>165</v>
      </c>
    </row>
    <row r="275" spans="1:17" ht="22.5" customHeight="1">
      <c r="A275" s="203"/>
      <c r="B275" s="216"/>
      <c r="C275" s="181"/>
      <c r="D275" s="218"/>
      <c r="E275" s="218"/>
      <c r="F275" s="163">
        <v>2024</v>
      </c>
      <c r="G275" s="57">
        <f t="shared" si="38"/>
        <v>2521</v>
      </c>
      <c r="H275" s="57">
        <f>J275</f>
        <v>1139.1</v>
      </c>
      <c r="I275" s="57">
        <v>2521</v>
      </c>
      <c r="J275" s="57">
        <v>1139.1</v>
      </c>
      <c r="K275" s="56"/>
      <c r="L275" s="36"/>
      <c r="M275" s="36"/>
      <c r="N275" s="36"/>
      <c r="O275" s="16"/>
      <c r="P275" s="16"/>
      <c r="Q275" s="217"/>
    </row>
    <row r="276" spans="1:17" ht="20.25" customHeight="1">
      <c r="A276" s="203"/>
      <c r="B276" s="216"/>
      <c r="C276" s="181"/>
      <c r="D276" s="218"/>
      <c r="E276" s="218"/>
      <c r="F276" s="163">
        <v>2025</v>
      </c>
      <c r="G276" s="57">
        <f t="shared" si="38"/>
        <v>4858.1</v>
      </c>
      <c r="H276" s="57">
        <f t="shared" si="38"/>
        <v>1139.1</v>
      </c>
      <c r="I276" s="57">
        <v>4858.1</v>
      </c>
      <c r="J276" s="57">
        <v>1139.1</v>
      </c>
      <c r="K276" s="56"/>
      <c r="L276" s="36"/>
      <c r="M276" s="36"/>
      <c r="N276" s="36"/>
      <c r="O276" s="16"/>
      <c r="P276" s="16"/>
      <c r="Q276" s="217"/>
    </row>
    <row r="277" spans="1:17" ht="20.25" customHeight="1">
      <c r="A277" s="203"/>
      <c r="B277" s="216"/>
      <c r="C277" s="181"/>
      <c r="D277" s="218"/>
      <c r="E277" s="218"/>
      <c r="F277" s="163">
        <v>2026</v>
      </c>
      <c r="G277" s="57">
        <f t="shared" si="38"/>
        <v>4858.1</v>
      </c>
      <c r="H277" s="57">
        <f t="shared" si="38"/>
        <v>1139.1</v>
      </c>
      <c r="I277" s="57">
        <v>4858.1</v>
      </c>
      <c r="J277" s="57">
        <v>1139.1</v>
      </c>
      <c r="K277" s="56"/>
      <c r="L277" s="36"/>
      <c r="M277" s="36"/>
      <c r="N277" s="36"/>
      <c r="O277" s="16"/>
      <c r="P277" s="16"/>
      <c r="Q277" s="217"/>
    </row>
    <row r="278" spans="1:17" ht="20.25" customHeight="1">
      <c r="A278" s="203"/>
      <c r="B278" s="216"/>
      <c r="C278" s="181"/>
      <c r="D278" s="218"/>
      <c r="E278" s="218"/>
      <c r="F278" s="163">
        <v>2027</v>
      </c>
      <c r="G278" s="57">
        <f t="shared" si="38"/>
        <v>4858.1</v>
      </c>
      <c r="H278" s="57">
        <f t="shared" si="38"/>
        <v>1139.1</v>
      </c>
      <c r="I278" s="57">
        <v>4858.1</v>
      </c>
      <c r="J278" s="57">
        <v>1139.1</v>
      </c>
      <c r="K278" s="56"/>
      <c r="L278" s="36"/>
      <c r="M278" s="36"/>
      <c r="N278" s="36"/>
      <c r="O278" s="16"/>
      <c r="P278" s="16"/>
      <c r="Q278" s="217"/>
    </row>
    <row r="279" spans="1:17" ht="19.5" customHeight="1">
      <c r="A279" s="203"/>
      <c r="B279" s="216"/>
      <c r="C279" s="181"/>
      <c r="D279" s="218"/>
      <c r="E279" s="218"/>
      <c r="F279" s="163">
        <v>2028</v>
      </c>
      <c r="G279" s="57">
        <f t="shared" si="38"/>
        <v>4858.1</v>
      </c>
      <c r="H279" s="57">
        <f t="shared" si="38"/>
        <v>1139.1</v>
      </c>
      <c r="I279" s="57">
        <v>4858.1</v>
      </c>
      <c r="J279" s="57">
        <v>1139.1</v>
      </c>
      <c r="K279" s="56"/>
      <c r="L279" s="36"/>
      <c r="M279" s="36"/>
      <c r="N279" s="36"/>
      <c r="O279" s="16"/>
      <c r="P279" s="16"/>
      <c r="Q279" s="217"/>
    </row>
    <row r="280" spans="1:17" ht="21.75" customHeight="1">
      <c r="A280" s="177"/>
      <c r="B280" s="209"/>
      <c r="C280" s="172"/>
      <c r="D280" s="171"/>
      <c r="E280" s="171"/>
      <c r="F280" s="163">
        <v>2029</v>
      </c>
      <c r="G280" s="57">
        <f t="shared" si="38"/>
        <v>4858.1</v>
      </c>
      <c r="H280" s="57">
        <f t="shared" si="38"/>
        <v>0</v>
      </c>
      <c r="I280" s="57">
        <v>4858.1</v>
      </c>
      <c r="J280" s="57">
        <v>0</v>
      </c>
      <c r="K280" s="56"/>
      <c r="L280" s="36"/>
      <c r="M280" s="36"/>
      <c r="N280" s="36"/>
      <c r="O280" s="16"/>
      <c r="P280" s="16"/>
      <c r="Q280" s="176"/>
    </row>
    <row r="281" spans="1:17" ht="19.5" customHeight="1">
      <c r="A281" s="178" t="s">
        <v>123</v>
      </c>
      <c r="B281" s="175" t="s">
        <v>216</v>
      </c>
      <c r="C281" s="170" t="s">
        <v>192</v>
      </c>
      <c r="D281" s="166" t="s">
        <v>65</v>
      </c>
      <c r="E281" s="166" t="s">
        <v>64</v>
      </c>
      <c r="F281" s="7" t="s">
        <v>163</v>
      </c>
      <c r="G281" s="55">
        <f t="shared" si="38"/>
        <v>126.5</v>
      </c>
      <c r="H281" s="55">
        <f t="shared" si="38"/>
        <v>100</v>
      </c>
      <c r="I281" s="55">
        <f>SUM(I282:I287)</f>
        <v>126.5</v>
      </c>
      <c r="J281" s="55">
        <f>J282+J283+J284+J285+J286+J287</f>
        <v>100</v>
      </c>
      <c r="K281" s="56"/>
      <c r="L281" s="36"/>
      <c r="M281" s="36"/>
      <c r="N281" s="36"/>
      <c r="O281" s="16"/>
      <c r="P281" s="16"/>
      <c r="Q281" s="175" t="s">
        <v>81</v>
      </c>
    </row>
    <row r="282" spans="1:17" ht="21" customHeight="1">
      <c r="A282" s="203"/>
      <c r="B282" s="216"/>
      <c r="C282" s="181"/>
      <c r="D282" s="210"/>
      <c r="E282" s="210"/>
      <c r="F282" s="163">
        <v>2024</v>
      </c>
      <c r="G282" s="57">
        <f aca="true" t="shared" si="39" ref="G282:H297">I282</f>
        <v>20</v>
      </c>
      <c r="H282" s="57">
        <f t="shared" si="39"/>
        <v>20</v>
      </c>
      <c r="I282" s="57">
        <v>20</v>
      </c>
      <c r="J282" s="57">
        <v>20</v>
      </c>
      <c r="K282" s="56"/>
      <c r="L282" s="36"/>
      <c r="M282" s="36"/>
      <c r="N282" s="36"/>
      <c r="O282" s="16"/>
      <c r="P282" s="16"/>
      <c r="Q282" s="217"/>
    </row>
    <row r="283" spans="1:17" ht="19.5" customHeight="1">
      <c r="A283" s="203"/>
      <c r="B283" s="216"/>
      <c r="C283" s="181"/>
      <c r="D283" s="210"/>
      <c r="E283" s="210"/>
      <c r="F283" s="163">
        <v>2025</v>
      </c>
      <c r="G283" s="57">
        <f t="shared" si="39"/>
        <v>21.3</v>
      </c>
      <c r="H283" s="57">
        <f t="shared" si="39"/>
        <v>20</v>
      </c>
      <c r="I283" s="57">
        <v>21.3</v>
      </c>
      <c r="J283" s="57">
        <v>20</v>
      </c>
      <c r="K283" s="56"/>
      <c r="L283" s="36"/>
      <c r="M283" s="36"/>
      <c r="N283" s="36"/>
      <c r="O283" s="16"/>
      <c r="P283" s="16"/>
      <c r="Q283" s="217"/>
    </row>
    <row r="284" spans="1:17" ht="18.75" customHeight="1">
      <c r="A284" s="203"/>
      <c r="B284" s="216"/>
      <c r="C284" s="181"/>
      <c r="D284" s="210"/>
      <c r="E284" s="210"/>
      <c r="F284" s="163">
        <v>2026</v>
      </c>
      <c r="G284" s="57">
        <f t="shared" si="39"/>
        <v>21.3</v>
      </c>
      <c r="H284" s="57">
        <f t="shared" si="39"/>
        <v>20</v>
      </c>
      <c r="I284" s="57">
        <v>21.3</v>
      </c>
      <c r="J284" s="57">
        <v>20</v>
      </c>
      <c r="K284" s="56"/>
      <c r="L284" s="36"/>
      <c r="M284" s="36"/>
      <c r="N284" s="36"/>
      <c r="O284" s="16"/>
      <c r="P284" s="16"/>
      <c r="Q284" s="217"/>
    </row>
    <row r="285" spans="1:17" ht="20.25" customHeight="1">
      <c r="A285" s="203"/>
      <c r="B285" s="216"/>
      <c r="C285" s="181"/>
      <c r="D285" s="210"/>
      <c r="E285" s="210"/>
      <c r="F285" s="163">
        <v>2027</v>
      </c>
      <c r="G285" s="57">
        <f t="shared" si="39"/>
        <v>21.3</v>
      </c>
      <c r="H285" s="57">
        <f t="shared" si="39"/>
        <v>20</v>
      </c>
      <c r="I285" s="57">
        <v>21.3</v>
      </c>
      <c r="J285" s="57">
        <v>20</v>
      </c>
      <c r="K285" s="56"/>
      <c r="L285" s="36"/>
      <c r="M285" s="36"/>
      <c r="N285" s="36"/>
      <c r="O285" s="16"/>
      <c r="P285" s="16"/>
      <c r="Q285" s="217"/>
    </row>
    <row r="286" spans="1:17" ht="22.5" customHeight="1">
      <c r="A286" s="203"/>
      <c r="B286" s="216"/>
      <c r="C286" s="181"/>
      <c r="D286" s="210"/>
      <c r="E286" s="210"/>
      <c r="F286" s="163">
        <v>2028</v>
      </c>
      <c r="G286" s="57">
        <f t="shared" si="39"/>
        <v>21.3</v>
      </c>
      <c r="H286" s="57">
        <f t="shared" si="39"/>
        <v>20</v>
      </c>
      <c r="I286" s="57">
        <v>21.3</v>
      </c>
      <c r="J286" s="57">
        <v>20</v>
      </c>
      <c r="K286" s="56"/>
      <c r="L286" s="36"/>
      <c r="M286" s="36"/>
      <c r="N286" s="36"/>
      <c r="O286" s="16"/>
      <c r="P286" s="16"/>
      <c r="Q286" s="217"/>
    </row>
    <row r="287" spans="1:17" ht="24" customHeight="1">
      <c r="A287" s="177"/>
      <c r="B287" s="209"/>
      <c r="C287" s="172"/>
      <c r="D287" s="167"/>
      <c r="E287" s="167"/>
      <c r="F287" s="163">
        <v>2029</v>
      </c>
      <c r="G287" s="57">
        <f t="shared" si="39"/>
        <v>21.3</v>
      </c>
      <c r="H287" s="57">
        <f t="shared" si="39"/>
        <v>0</v>
      </c>
      <c r="I287" s="57">
        <v>21.3</v>
      </c>
      <c r="J287" s="57">
        <v>0</v>
      </c>
      <c r="K287" s="56"/>
      <c r="L287" s="36"/>
      <c r="M287" s="36"/>
      <c r="N287" s="36"/>
      <c r="O287" s="16"/>
      <c r="P287" s="16"/>
      <c r="Q287" s="217"/>
    </row>
    <row r="288" spans="1:17" ht="19.5" customHeight="1">
      <c r="A288" s="166" t="s">
        <v>124</v>
      </c>
      <c r="B288" s="175" t="s">
        <v>217</v>
      </c>
      <c r="C288" s="170" t="s">
        <v>194</v>
      </c>
      <c r="D288" s="166" t="s">
        <v>65</v>
      </c>
      <c r="E288" s="166" t="s">
        <v>64</v>
      </c>
      <c r="F288" s="66" t="s">
        <v>163</v>
      </c>
      <c r="G288" s="55">
        <f t="shared" si="39"/>
        <v>126.7</v>
      </c>
      <c r="H288" s="55">
        <f t="shared" si="39"/>
        <v>100</v>
      </c>
      <c r="I288" s="55">
        <f>SUM(I289:I294)</f>
        <v>126.7</v>
      </c>
      <c r="J288" s="55">
        <f>J289+J290+J291+J292+J293+J294</f>
        <v>100</v>
      </c>
      <c r="K288" s="56"/>
      <c r="L288" s="36"/>
      <c r="M288" s="36"/>
      <c r="N288" s="36"/>
      <c r="O288" s="16"/>
      <c r="P288" s="16"/>
      <c r="Q288" s="175" t="s">
        <v>82</v>
      </c>
    </row>
    <row r="289" spans="1:17" ht="25.5" customHeight="1">
      <c r="A289" s="203"/>
      <c r="B289" s="216"/>
      <c r="C289" s="181"/>
      <c r="D289" s="210"/>
      <c r="E289" s="210"/>
      <c r="F289" s="163">
        <v>2024</v>
      </c>
      <c r="G289" s="57">
        <f t="shared" si="39"/>
        <v>20.2</v>
      </c>
      <c r="H289" s="57">
        <f t="shared" si="39"/>
        <v>20</v>
      </c>
      <c r="I289" s="57">
        <v>20.2</v>
      </c>
      <c r="J289" s="57">
        <v>20</v>
      </c>
      <c r="K289" s="56"/>
      <c r="L289" s="36"/>
      <c r="M289" s="36"/>
      <c r="N289" s="36"/>
      <c r="O289" s="16"/>
      <c r="P289" s="16"/>
      <c r="Q289" s="217"/>
    </row>
    <row r="290" spans="1:17" ht="31.5" customHeight="1">
      <c r="A290" s="203"/>
      <c r="B290" s="216"/>
      <c r="C290" s="181"/>
      <c r="D290" s="210"/>
      <c r="E290" s="210"/>
      <c r="F290" s="163">
        <v>2025</v>
      </c>
      <c r="G290" s="57">
        <f t="shared" si="39"/>
        <v>21.3</v>
      </c>
      <c r="H290" s="57">
        <f t="shared" si="39"/>
        <v>20</v>
      </c>
      <c r="I290" s="57">
        <v>21.3</v>
      </c>
      <c r="J290" s="57">
        <v>20</v>
      </c>
      <c r="K290" s="56"/>
      <c r="L290" s="36"/>
      <c r="M290" s="36"/>
      <c r="N290" s="36"/>
      <c r="O290" s="16"/>
      <c r="P290" s="16"/>
      <c r="Q290" s="217"/>
    </row>
    <row r="291" spans="1:17" ht="30" customHeight="1">
      <c r="A291" s="203"/>
      <c r="B291" s="216"/>
      <c r="C291" s="181"/>
      <c r="D291" s="210"/>
      <c r="E291" s="210"/>
      <c r="F291" s="163">
        <v>2026</v>
      </c>
      <c r="G291" s="57">
        <f t="shared" si="39"/>
        <v>21.3</v>
      </c>
      <c r="H291" s="57">
        <f t="shared" si="39"/>
        <v>20</v>
      </c>
      <c r="I291" s="57">
        <v>21.3</v>
      </c>
      <c r="J291" s="57">
        <v>20</v>
      </c>
      <c r="K291" s="56"/>
      <c r="L291" s="36"/>
      <c r="M291" s="36"/>
      <c r="N291" s="36"/>
      <c r="O291" s="16"/>
      <c r="P291" s="16"/>
      <c r="Q291" s="217"/>
    </row>
    <row r="292" spans="1:17" ht="30" customHeight="1">
      <c r="A292" s="203"/>
      <c r="B292" s="216"/>
      <c r="C292" s="181"/>
      <c r="D292" s="210"/>
      <c r="E292" s="210"/>
      <c r="F292" s="163">
        <v>2027</v>
      </c>
      <c r="G292" s="57">
        <f t="shared" si="39"/>
        <v>21.3</v>
      </c>
      <c r="H292" s="57">
        <f t="shared" si="39"/>
        <v>20</v>
      </c>
      <c r="I292" s="57">
        <v>21.3</v>
      </c>
      <c r="J292" s="57">
        <v>20</v>
      </c>
      <c r="K292" s="56"/>
      <c r="L292" s="36"/>
      <c r="M292" s="36"/>
      <c r="N292" s="36"/>
      <c r="O292" s="16"/>
      <c r="P292" s="16"/>
      <c r="Q292" s="217"/>
    </row>
    <row r="293" spans="1:17" ht="30" customHeight="1">
      <c r="A293" s="203"/>
      <c r="B293" s="216"/>
      <c r="C293" s="181"/>
      <c r="D293" s="210"/>
      <c r="E293" s="210"/>
      <c r="F293" s="163">
        <v>2028</v>
      </c>
      <c r="G293" s="57">
        <f t="shared" si="39"/>
        <v>21.3</v>
      </c>
      <c r="H293" s="57">
        <f t="shared" si="39"/>
        <v>20</v>
      </c>
      <c r="I293" s="57">
        <v>21.3</v>
      </c>
      <c r="J293" s="57">
        <v>20</v>
      </c>
      <c r="K293" s="56"/>
      <c r="L293" s="36"/>
      <c r="M293" s="36"/>
      <c r="N293" s="36"/>
      <c r="O293" s="16"/>
      <c r="P293" s="16"/>
      <c r="Q293" s="217"/>
    </row>
    <row r="294" spans="1:17" ht="30.75" customHeight="1">
      <c r="A294" s="177"/>
      <c r="B294" s="209"/>
      <c r="C294" s="172"/>
      <c r="D294" s="167"/>
      <c r="E294" s="167"/>
      <c r="F294" s="163">
        <v>2029</v>
      </c>
      <c r="G294" s="57">
        <f t="shared" si="39"/>
        <v>21.3</v>
      </c>
      <c r="H294" s="57">
        <f t="shared" si="39"/>
        <v>0</v>
      </c>
      <c r="I294" s="57">
        <v>21.3</v>
      </c>
      <c r="J294" s="57">
        <v>0</v>
      </c>
      <c r="K294" s="56"/>
      <c r="L294" s="36"/>
      <c r="M294" s="36"/>
      <c r="N294" s="36"/>
      <c r="O294" s="16"/>
      <c r="P294" s="16"/>
      <c r="Q294" s="217"/>
    </row>
    <row r="295" spans="1:17" ht="19.5" customHeight="1">
      <c r="A295" s="166" t="s">
        <v>125</v>
      </c>
      <c r="B295" s="175" t="s">
        <v>218</v>
      </c>
      <c r="C295" s="170" t="s">
        <v>192</v>
      </c>
      <c r="D295" s="166" t="s">
        <v>65</v>
      </c>
      <c r="E295" s="166" t="s">
        <v>64</v>
      </c>
      <c r="F295" s="7" t="s">
        <v>163</v>
      </c>
      <c r="G295" s="55">
        <f t="shared" si="39"/>
        <v>300</v>
      </c>
      <c r="H295" s="55">
        <f t="shared" si="39"/>
        <v>250</v>
      </c>
      <c r="I295" s="55">
        <f>SUM(I296:I301)</f>
        <v>300</v>
      </c>
      <c r="J295" s="55">
        <f>J296+J297+J298+J299+J300+J301</f>
        <v>250</v>
      </c>
      <c r="K295" s="56"/>
      <c r="L295" s="36"/>
      <c r="M295" s="36"/>
      <c r="N295" s="36"/>
      <c r="O295" s="16"/>
      <c r="P295" s="16"/>
      <c r="Q295" s="175" t="s">
        <v>85</v>
      </c>
    </row>
    <row r="296" spans="1:17" ht="25.5" customHeight="1">
      <c r="A296" s="203"/>
      <c r="B296" s="216"/>
      <c r="C296" s="181"/>
      <c r="D296" s="210"/>
      <c r="E296" s="210"/>
      <c r="F296" s="163">
        <v>2024</v>
      </c>
      <c r="G296" s="57">
        <f t="shared" si="39"/>
        <v>50</v>
      </c>
      <c r="H296" s="57">
        <f t="shared" si="39"/>
        <v>50</v>
      </c>
      <c r="I296" s="57">
        <v>50</v>
      </c>
      <c r="J296" s="57">
        <v>50</v>
      </c>
      <c r="K296" s="56"/>
      <c r="L296" s="36"/>
      <c r="M296" s="36"/>
      <c r="N296" s="36"/>
      <c r="O296" s="16"/>
      <c r="P296" s="16"/>
      <c r="Q296" s="217"/>
    </row>
    <row r="297" spans="1:17" ht="31.5" customHeight="1">
      <c r="A297" s="203"/>
      <c r="B297" s="216"/>
      <c r="C297" s="181"/>
      <c r="D297" s="210"/>
      <c r="E297" s="210"/>
      <c r="F297" s="163">
        <v>2025</v>
      </c>
      <c r="G297" s="57">
        <f t="shared" si="39"/>
        <v>50</v>
      </c>
      <c r="H297" s="57">
        <f t="shared" si="39"/>
        <v>50</v>
      </c>
      <c r="I297" s="57">
        <v>50</v>
      </c>
      <c r="J297" s="57">
        <v>50</v>
      </c>
      <c r="K297" s="56"/>
      <c r="L297" s="36"/>
      <c r="M297" s="36"/>
      <c r="N297" s="36"/>
      <c r="O297" s="16"/>
      <c r="P297" s="16"/>
      <c r="Q297" s="217"/>
    </row>
    <row r="298" spans="1:17" ht="30" customHeight="1">
      <c r="A298" s="203"/>
      <c r="B298" s="216"/>
      <c r="C298" s="181"/>
      <c r="D298" s="210"/>
      <c r="E298" s="210"/>
      <c r="F298" s="163">
        <v>2026</v>
      </c>
      <c r="G298" s="57">
        <f aca="true" t="shared" si="40" ref="G298:H313">I298</f>
        <v>50</v>
      </c>
      <c r="H298" s="57">
        <f t="shared" si="40"/>
        <v>50</v>
      </c>
      <c r="I298" s="57">
        <v>50</v>
      </c>
      <c r="J298" s="57">
        <v>50</v>
      </c>
      <c r="K298" s="56"/>
      <c r="L298" s="36"/>
      <c r="M298" s="36"/>
      <c r="N298" s="36"/>
      <c r="O298" s="16"/>
      <c r="P298" s="16"/>
      <c r="Q298" s="217"/>
    </row>
    <row r="299" spans="1:17" ht="30" customHeight="1">
      <c r="A299" s="203"/>
      <c r="B299" s="216"/>
      <c r="C299" s="181"/>
      <c r="D299" s="210"/>
      <c r="E299" s="210"/>
      <c r="F299" s="163">
        <v>2027</v>
      </c>
      <c r="G299" s="57">
        <f t="shared" si="40"/>
        <v>50</v>
      </c>
      <c r="H299" s="57">
        <f t="shared" si="40"/>
        <v>50</v>
      </c>
      <c r="I299" s="57">
        <v>50</v>
      </c>
      <c r="J299" s="57">
        <v>50</v>
      </c>
      <c r="K299" s="56"/>
      <c r="L299" s="36"/>
      <c r="M299" s="36"/>
      <c r="N299" s="36"/>
      <c r="O299" s="16"/>
      <c r="P299" s="16"/>
      <c r="Q299" s="217"/>
    </row>
    <row r="300" spans="1:17" ht="30" customHeight="1">
      <c r="A300" s="203"/>
      <c r="B300" s="216"/>
      <c r="C300" s="181"/>
      <c r="D300" s="210"/>
      <c r="E300" s="210"/>
      <c r="F300" s="163">
        <v>2028</v>
      </c>
      <c r="G300" s="57">
        <f t="shared" si="40"/>
        <v>50</v>
      </c>
      <c r="H300" s="57">
        <f t="shared" si="40"/>
        <v>50</v>
      </c>
      <c r="I300" s="57">
        <v>50</v>
      </c>
      <c r="J300" s="57">
        <v>50</v>
      </c>
      <c r="K300" s="56"/>
      <c r="L300" s="36"/>
      <c r="M300" s="36"/>
      <c r="N300" s="36"/>
      <c r="O300" s="16"/>
      <c r="P300" s="16"/>
      <c r="Q300" s="217"/>
    </row>
    <row r="301" spans="1:17" ht="30.75" customHeight="1">
      <c r="A301" s="177"/>
      <c r="B301" s="209"/>
      <c r="C301" s="172"/>
      <c r="D301" s="167"/>
      <c r="E301" s="167"/>
      <c r="F301" s="163">
        <v>2029</v>
      </c>
      <c r="G301" s="57">
        <f t="shared" si="40"/>
        <v>50</v>
      </c>
      <c r="H301" s="57">
        <f t="shared" si="40"/>
        <v>0</v>
      </c>
      <c r="I301" s="57">
        <v>50</v>
      </c>
      <c r="J301" s="57">
        <v>0</v>
      </c>
      <c r="K301" s="56"/>
      <c r="L301" s="36"/>
      <c r="M301" s="36"/>
      <c r="N301" s="36"/>
      <c r="O301" s="16"/>
      <c r="P301" s="16"/>
      <c r="Q301" s="217"/>
    </row>
    <row r="302" spans="1:17" ht="19.5" customHeight="1">
      <c r="A302" s="178" t="s">
        <v>126</v>
      </c>
      <c r="B302" s="175" t="s">
        <v>219</v>
      </c>
      <c r="C302" s="170" t="s">
        <v>192</v>
      </c>
      <c r="D302" s="166" t="s">
        <v>65</v>
      </c>
      <c r="E302" s="166" t="s">
        <v>64</v>
      </c>
      <c r="F302" s="66" t="s">
        <v>163</v>
      </c>
      <c r="G302" s="55">
        <f t="shared" si="40"/>
        <v>300</v>
      </c>
      <c r="H302" s="55">
        <f t="shared" si="40"/>
        <v>160</v>
      </c>
      <c r="I302" s="55">
        <f>SUM(I303:I308)</f>
        <v>300</v>
      </c>
      <c r="J302" s="55">
        <f>J303+J304+J305+J306+J307+J308</f>
        <v>160</v>
      </c>
      <c r="K302" s="56"/>
      <c r="L302" s="36"/>
      <c r="M302" s="36"/>
      <c r="N302" s="36"/>
      <c r="O302" s="16"/>
      <c r="P302" s="16"/>
      <c r="Q302" s="175" t="s">
        <v>84</v>
      </c>
    </row>
    <row r="303" spans="1:17" ht="21" customHeight="1">
      <c r="A303" s="203"/>
      <c r="B303" s="216"/>
      <c r="C303" s="181"/>
      <c r="D303" s="210"/>
      <c r="E303" s="210"/>
      <c r="F303" s="163">
        <v>2024</v>
      </c>
      <c r="G303" s="57">
        <f t="shared" si="40"/>
        <v>50</v>
      </c>
      <c r="H303" s="57">
        <f t="shared" si="40"/>
        <v>50</v>
      </c>
      <c r="I303" s="57">
        <v>50</v>
      </c>
      <c r="J303" s="57">
        <v>50</v>
      </c>
      <c r="K303" s="56"/>
      <c r="L303" s="36"/>
      <c r="M303" s="36"/>
      <c r="N303" s="36"/>
      <c r="O303" s="16"/>
      <c r="P303" s="16"/>
      <c r="Q303" s="217"/>
    </row>
    <row r="304" spans="1:17" ht="22.5" customHeight="1">
      <c r="A304" s="203"/>
      <c r="B304" s="216"/>
      <c r="C304" s="181"/>
      <c r="D304" s="210"/>
      <c r="E304" s="210"/>
      <c r="F304" s="163">
        <v>2025</v>
      </c>
      <c r="G304" s="57">
        <f t="shared" si="40"/>
        <v>50</v>
      </c>
      <c r="H304" s="57">
        <f t="shared" si="40"/>
        <v>5</v>
      </c>
      <c r="I304" s="57">
        <v>50</v>
      </c>
      <c r="J304" s="57">
        <v>5</v>
      </c>
      <c r="K304" s="56"/>
      <c r="L304" s="36"/>
      <c r="M304" s="36"/>
      <c r="N304" s="36"/>
      <c r="O304" s="16"/>
      <c r="P304" s="16"/>
      <c r="Q304" s="217"/>
    </row>
    <row r="305" spans="1:17" ht="21" customHeight="1">
      <c r="A305" s="203"/>
      <c r="B305" s="216"/>
      <c r="C305" s="181"/>
      <c r="D305" s="210"/>
      <c r="E305" s="210"/>
      <c r="F305" s="163">
        <v>2026</v>
      </c>
      <c r="G305" s="57">
        <f t="shared" si="40"/>
        <v>50</v>
      </c>
      <c r="H305" s="57">
        <f t="shared" si="40"/>
        <v>5</v>
      </c>
      <c r="I305" s="57">
        <v>50</v>
      </c>
      <c r="J305" s="57">
        <v>5</v>
      </c>
      <c r="K305" s="56"/>
      <c r="L305" s="36"/>
      <c r="M305" s="36"/>
      <c r="N305" s="36"/>
      <c r="O305" s="16"/>
      <c r="P305" s="16"/>
      <c r="Q305" s="217"/>
    </row>
    <row r="306" spans="1:17" ht="24" customHeight="1">
      <c r="A306" s="203"/>
      <c r="B306" s="216"/>
      <c r="C306" s="181"/>
      <c r="D306" s="210"/>
      <c r="E306" s="210"/>
      <c r="F306" s="163">
        <v>2027</v>
      </c>
      <c r="G306" s="57">
        <f t="shared" si="40"/>
        <v>50</v>
      </c>
      <c r="H306" s="57">
        <f t="shared" si="40"/>
        <v>50</v>
      </c>
      <c r="I306" s="57">
        <v>50</v>
      </c>
      <c r="J306" s="57">
        <v>50</v>
      </c>
      <c r="K306" s="56"/>
      <c r="L306" s="36"/>
      <c r="M306" s="36"/>
      <c r="N306" s="36"/>
      <c r="O306" s="16"/>
      <c r="P306" s="16"/>
      <c r="Q306" s="217"/>
    </row>
    <row r="307" spans="1:17" ht="23.25" customHeight="1">
      <c r="A307" s="203"/>
      <c r="B307" s="216"/>
      <c r="C307" s="181"/>
      <c r="D307" s="210"/>
      <c r="E307" s="210"/>
      <c r="F307" s="163">
        <v>2028</v>
      </c>
      <c r="G307" s="57">
        <f t="shared" si="40"/>
        <v>50</v>
      </c>
      <c r="H307" s="57">
        <f t="shared" si="40"/>
        <v>50</v>
      </c>
      <c r="I307" s="57">
        <v>50</v>
      </c>
      <c r="J307" s="57">
        <v>50</v>
      </c>
      <c r="K307" s="56"/>
      <c r="L307" s="36"/>
      <c r="M307" s="36"/>
      <c r="N307" s="36"/>
      <c r="O307" s="16"/>
      <c r="P307" s="16"/>
      <c r="Q307" s="217"/>
    </row>
    <row r="308" spans="1:17" ht="25.5" customHeight="1">
      <c r="A308" s="177"/>
      <c r="B308" s="209"/>
      <c r="C308" s="172"/>
      <c r="D308" s="167"/>
      <c r="E308" s="167"/>
      <c r="F308" s="163">
        <v>2029</v>
      </c>
      <c r="G308" s="57">
        <f t="shared" si="40"/>
        <v>50</v>
      </c>
      <c r="H308" s="57">
        <f t="shared" si="40"/>
        <v>0</v>
      </c>
      <c r="I308" s="57">
        <v>50</v>
      </c>
      <c r="J308" s="57">
        <v>0</v>
      </c>
      <c r="K308" s="56"/>
      <c r="L308" s="36"/>
      <c r="M308" s="36"/>
      <c r="N308" s="36"/>
      <c r="O308" s="16"/>
      <c r="P308" s="16"/>
      <c r="Q308" s="217"/>
    </row>
    <row r="309" spans="1:17" ht="24" customHeight="1">
      <c r="A309" s="178" t="s">
        <v>127</v>
      </c>
      <c r="B309" s="175" t="s">
        <v>220</v>
      </c>
      <c r="C309" s="170" t="s">
        <v>192</v>
      </c>
      <c r="D309" s="170" t="s">
        <v>65</v>
      </c>
      <c r="E309" s="170" t="s">
        <v>64</v>
      </c>
      <c r="F309" s="161" t="s">
        <v>163</v>
      </c>
      <c r="G309" s="55">
        <f t="shared" si="40"/>
        <v>379</v>
      </c>
      <c r="H309" s="55">
        <f t="shared" si="40"/>
        <v>300</v>
      </c>
      <c r="I309" s="55">
        <f>SUM(I310:I315)</f>
        <v>379</v>
      </c>
      <c r="J309" s="55">
        <f>J310+J311+J312+J313+J314+J315</f>
        <v>300</v>
      </c>
      <c r="K309" s="56"/>
      <c r="L309" s="36"/>
      <c r="M309" s="36"/>
      <c r="N309" s="36"/>
      <c r="O309" s="16"/>
      <c r="P309" s="16"/>
      <c r="Q309" s="175" t="s">
        <v>81</v>
      </c>
    </row>
    <row r="310" spans="1:17" ht="28.5" customHeight="1">
      <c r="A310" s="221"/>
      <c r="B310" s="216"/>
      <c r="C310" s="181"/>
      <c r="D310" s="218"/>
      <c r="E310" s="218"/>
      <c r="F310" s="163">
        <v>2024</v>
      </c>
      <c r="G310" s="57">
        <f t="shared" si="40"/>
        <v>60</v>
      </c>
      <c r="H310" s="57">
        <f t="shared" si="40"/>
        <v>60</v>
      </c>
      <c r="I310" s="57">
        <v>60</v>
      </c>
      <c r="J310" s="57">
        <v>60</v>
      </c>
      <c r="K310" s="56"/>
      <c r="L310" s="36"/>
      <c r="M310" s="36"/>
      <c r="N310" s="36"/>
      <c r="O310" s="16"/>
      <c r="P310" s="16"/>
      <c r="Q310" s="217"/>
    </row>
    <row r="311" spans="1:17" ht="23.25" customHeight="1">
      <c r="A311" s="221"/>
      <c r="B311" s="216"/>
      <c r="C311" s="181"/>
      <c r="D311" s="218"/>
      <c r="E311" s="218"/>
      <c r="F311" s="163">
        <v>2025</v>
      </c>
      <c r="G311" s="57">
        <f t="shared" si="40"/>
        <v>63.8</v>
      </c>
      <c r="H311" s="57">
        <f t="shared" si="40"/>
        <v>60</v>
      </c>
      <c r="I311" s="57">
        <v>63.8</v>
      </c>
      <c r="J311" s="57">
        <v>60</v>
      </c>
      <c r="K311" s="56"/>
      <c r="L311" s="36"/>
      <c r="M311" s="36"/>
      <c r="N311" s="36"/>
      <c r="O311" s="16"/>
      <c r="P311" s="16"/>
      <c r="Q311" s="217"/>
    </row>
    <row r="312" spans="1:17" ht="27" customHeight="1">
      <c r="A312" s="221"/>
      <c r="B312" s="216"/>
      <c r="C312" s="181"/>
      <c r="D312" s="218"/>
      <c r="E312" s="218"/>
      <c r="F312" s="163">
        <v>2026</v>
      </c>
      <c r="G312" s="57">
        <f t="shared" si="40"/>
        <v>63.8</v>
      </c>
      <c r="H312" s="57">
        <f t="shared" si="40"/>
        <v>60</v>
      </c>
      <c r="I312" s="57">
        <v>63.8</v>
      </c>
      <c r="J312" s="57">
        <v>60</v>
      </c>
      <c r="K312" s="56"/>
      <c r="L312" s="36"/>
      <c r="M312" s="36"/>
      <c r="N312" s="36"/>
      <c r="O312" s="16"/>
      <c r="P312" s="16"/>
      <c r="Q312" s="217"/>
    </row>
    <row r="313" spans="1:17" ht="25.5" customHeight="1">
      <c r="A313" s="221"/>
      <c r="B313" s="216"/>
      <c r="C313" s="181"/>
      <c r="D313" s="218"/>
      <c r="E313" s="218"/>
      <c r="F313" s="163">
        <v>2027</v>
      </c>
      <c r="G313" s="57">
        <f t="shared" si="40"/>
        <v>63.8</v>
      </c>
      <c r="H313" s="57">
        <f t="shared" si="40"/>
        <v>60</v>
      </c>
      <c r="I313" s="57">
        <v>63.8</v>
      </c>
      <c r="J313" s="57">
        <v>60</v>
      </c>
      <c r="K313" s="56"/>
      <c r="L313" s="36"/>
      <c r="M313" s="36"/>
      <c r="N313" s="36"/>
      <c r="O313" s="16"/>
      <c r="P313" s="16"/>
      <c r="Q313" s="217"/>
    </row>
    <row r="314" spans="1:17" ht="24" customHeight="1">
      <c r="A314" s="221"/>
      <c r="B314" s="216"/>
      <c r="C314" s="181"/>
      <c r="D314" s="218"/>
      <c r="E314" s="218"/>
      <c r="F314" s="163">
        <v>2028</v>
      </c>
      <c r="G314" s="67">
        <f aca="true" t="shared" si="41" ref="G314:H329">I314</f>
        <v>63.8</v>
      </c>
      <c r="H314" s="67">
        <f t="shared" si="41"/>
        <v>60</v>
      </c>
      <c r="I314" s="57">
        <v>63.8</v>
      </c>
      <c r="J314" s="57">
        <v>60</v>
      </c>
      <c r="K314" s="56"/>
      <c r="L314" s="36"/>
      <c r="M314" s="36"/>
      <c r="N314" s="36"/>
      <c r="O314" s="16"/>
      <c r="P314" s="16"/>
      <c r="Q314" s="217"/>
    </row>
    <row r="315" spans="1:17" ht="24" customHeight="1">
      <c r="A315" s="179"/>
      <c r="B315" s="209"/>
      <c r="C315" s="172"/>
      <c r="D315" s="171"/>
      <c r="E315" s="171"/>
      <c r="F315" s="163">
        <v>2029</v>
      </c>
      <c r="G315" s="67">
        <f t="shared" si="41"/>
        <v>63.8</v>
      </c>
      <c r="H315" s="67">
        <f t="shared" si="41"/>
        <v>0</v>
      </c>
      <c r="I315" s="57">
        <v>63.8</v>
      </c>
      <c r="J315" s="67">
        <v>0</v>
      </c>
      <c r="K315" s="56"/>
      <c r="L315" s="36"/>
      <c r="M315" s="36"/>
      <c r="N315" s="36"/>
      <c r="O315" s="16"/>
      <c r="P315" s="16"/>
      <c r="Q315" s="217"/>
    </row>
    <row r="316" spans="1:17" ht="24" customHeight="1">
      <c r="A316" s="166" t="s">
        <v>128</v>
      </c>
      <c r="B316" s="175" t="s">
        <v>221</v>
      </c>
      <c r="C316" s="170" t="s">
        <v>192</v>
      </c>
      <c r="D316" s="170" t="s">
        <v>65</v>
      </c>
      <c r="E316" s="170" t="s">
        <v>64</v>
      </c>
      <c r="F316" s="161" t="s">
        <v>163</v>
      </c>
      <c r="G316" s="55">
        <f t="shared" si="41"/>
        <v>316.6</v>
      </c>
      <c r="H316" s="55">
        <f t="shared" si="41"/>
        <v>250</v>
      </c>
      <c r="I316" s="55">
        <f>SUM(I317:I322)</f>
        <v>316.6</v>
      </c>
      <c r="J316" s="55">
        <f>J317+J318+J319+J320+J321+J322</f>
        <v>250</v>
      </c>
      <c r="K316" s="56"/>
      <c r="L316" s="36"/>
      <c r="M316" s="36"/>
      <c r="N316" s="36"/>
      <c r="O316" s="16"/>
      <c r="P316" s="16"/>
      <c r="Q316" s="175" t="s">
        <v>82</v>
      </c>
    </row>
    <row r="317" spans="1:17" ht="37.5" customHeight="1">
      <c r="A317" s="203"/>
      <c r="B317" s="216"/>
      <c r="C317" s="181"/>
      <c r="D317" s="218"/>
      <c r="E317" s="218"/>
      <c r="F317" s="163">
        <v>2024</v>
      </c>
      <c r="G317" s="57">
        <f t="shared" si="41"/>
        <v>50.6</v>
      </c>
      <c r="H317" s="57">
        <f t="shared" si="41"/>
        <v>50</v>
      </c>
      <c r="I317" s="57">
        <v>50.6</v>
      </c>
      <c r="J317" s="57">
        <v>50</v>
      </c>
      <c r="K317" s="56"/>
      <c r="L317" s="36"/>
      <c r="M317" s="36"/>
      <c r="N317" s="36"/>
      <c r="O317" s="16"/>
      <c r="P317" s="16"/>
      <c r="Q317" s="217"/>
    </row>
    <row r="318" spans="1:17" ht="31.5" customHeight="1">
      <c r="A318" s="203"/>
      <c r="B318" s="216"/>
      <c r="C318" s="181"/>
      <c r="D318" s="218"/>
      <c r="E318" s="218"/>
      <c r="F318" s="163">
        <v>2025</v>
      </c>
      <c r="G318" s="57">
        <f t="shared" si="41"/>
        <v>53.2</v>
      </c>
      <c r="H318" s="57">
        <f t="shared" si="41"/>
        <v>50</v>
      </c>
      <c r="I318" s="57">
        <v>53.2</v>
      </c>
      <c r="J318" s="57">
        <v>50</v>
      </c>
      <c r="K318" s="56"/>
      <c r="L318" s="36"/>
      <c r="M318" s="36"/>
      <c r="N318" s="36"/>
      <c r="O318" s="16"/>
      <c r="P318" s="16"/>
      <c r="Q318" s="217"/>
    </row>
    <row r="319" spans="1:17" ht="33.75" customHeight="1">
      <c r="A319" s="203"/>
      <c r="B319" s="216"/>
      <c r="C319" s="181"/>
      <c r="D319" s="218"/>
      <c r="E319" s="218"/>
      <c r="F319" s="163">
        <v>2026</v>
      </c>
      <c r="G319" s="57">
        <f t="shared" si="41"/>
        <v>53.2</v>
      </c>
      <c r="H319" s="57">
        <f t="shared" si="41"/>
        <v>50</v>
      </c>
      <c r="I319" s="57">
        <v>53.2</v>
      </c>
      <c r="J319" s="57">
        <v>50</v>
      </c>
      <c r="K319" s="56"/>
      <c r="L319" s="36"/>
      <c r="M319" s="36"/>
      <c r="N319" s="36"/>
      <c r="O319" s="16"/>
      <c r="P319" s="16"/>
      <c r="Q319" s="217"/>
    </row>
    <row r="320" spans="1:17" ht="29.25" customHeight="1">
      <c r="A320" s="203"/>
      <c r="B320" s="216"/>
      <c r="C320" s="181"/>
      <c r="D320" s="218"/>
      <c r="E320" s="218"/>
      <c r="F320" s="163">
        <v>2027</v>
      </c>
      <c r="G320" s="57">
        <f t="shared" si="41"/>
        <v>53.2</v>
      </c>
      <c r="H320" s="57">
        <f t="shared" si="41"/>
        <v>50</v>
      </c>
      <c r="I320" s="57">
        <v>53.2</v>
      </c>
      <c r="J320" s="57">
        <v>50</v>
      </c>
      <c r="K320" s="56"/>
      <c r="L320" s="36"/>
      <c r="M320" s="36"/>
      <c r="N320" s="36"/>
      <c r="O320" s="16"/>
      <c r="P320" s="16"/>
      <c r="Q320" s="217"/>
    </row>
    <row r="321" spans="1:17" ht="29.25" customHeight="1">
      <c r="A321" s="203"/>
      <c r="B321" s="216"/>
      <c r="C321" s="181"/>
      <c r="D321" s="218"/>
      <c r="E321" s="218"/>
      <c r="F321" s="163">
        <v>2028</v>
      </c>
      <c r="G321" s="67">
        <f t="shared" si="41"/>
        <v>53.2</v>
      </c>
      <c r="H321" s="67">
        <f t="shared" si="41"/>
        <v>50</v>
      </c>
      <c r="I321" s="67">
        <v>53.2</v>
      </c>
      <c r="J321" s="57">
        <v>50</v>
      </c>
      <c r="K321" s="56"/>
      <c r="L321" s="36"/>
      <c r="M321" s="36"/>
      <c r="N321" s="36"/>
      <c r="O321" s="16"/>
      <c r="P321" s="16"/>
      <c r="Q321" s="217"/>
    </row>
    <row r="322" spans="1:17" ht="29.25" customHeight="1">
      <c r="A322" s="177"/>
      <c r="B322" s="209"/>
      <c r="C322" s="172"/>
      <c r="D322" s="171"/>
      <c r="E322" s="171"/>
      <c r="F322" s="163">
        <v>2029</v>
      </c>
      <c r="G322" s="67">
        <f t="shared" si="41"/>
        <v>53.2</v>
      </c>
      <c r="H322" s="67">
        <f t="shared" si="41"/>
        <v>0</v>
      </c>
      <c r="I322" s="67">
        <v>53.2</v>
      </c>
      <c r="J322" s="67">
        <v>0</v>
      </c>
      <c r="K322" s="56"/>
      <c r="L322" s="36"/>
      <c r="M322" s="36"/>
      <c r="N322" s="36"/>
      <c r="O322" s="16"/>
      <c r="P322" s="16"/>
      <c r="Q322" s="217"/>
    </row>
    <row r="323" spans="1:17" ht="24" customHeight="1">
      <c r="A323" s="166" t="s">
        <v>129</v>
      </c>
      <c r="B323" s="175" t="s">
        <v>222</v>
      </c>
      <c r="C323" s="170" t="s">
        <v>192</v>
      </c>
      <c r="D323" s="170" t="s">
        <v>65</v>
      </c>
      <c r="E323" s="170" t="s">
        <v>64</v>
      </c>
      <c r="F323" s="161" t="s">
        <v>163</v>
      </c>
      <c r="G323" s="55">
        <f t="shared" si="41"/>
        <v>1638</v>
      </c>
      <c r="H323" s="55">
        <f t="shared" si="41"/>
        <v>903.5</v>
      </c>
      <c r="I323" s="55">
        <f>SUM(I324:I329)</f>
        <v>1638</v>
      </c>
      <c r="J323" s="55">
        <f>J324+J325+J326+J327+J328+J329</f>
        <v>903.5</v>
      </c>
      <c r="K323" s="56"/>
      <c r="L323" s="36"/>
      <c r="M323" s="36"/>
      <c r="N323" s="36"/>
      <c r="O323" s="16"/>
      <c r="P323" s="16"/>
      <c r="Q323" s="175" t="s">
        <v>85</v>
      </c>
    </row>
    <row r="324" spans="1:17" ht="37.5" customHeight="1">
      <c r="A324" s="210"/>
      <c r="B324" s="216"/>
      <c r="C324" s="181"/>
      <c r="D324" s="218"/>
      <c r="E324" s="218"/>
      <c r="F324" s="163">
        <v>2024</v>
      </c>
      <c r="G324" s="57">
        <f t="shared" si="41"/>
        <v>273</v>
      </c>
      <c r="H324" s="57">
        <f t="shared" si="41"/>
        <v>180.7</v>
      </c>
      <c r="I324" s="57">
        <v>273</v>
      </c>
      <c r="J324" s="57">
        <v>180.7</v>
      </c>
      <c r="K324" s="56"/>
      <c r="L324" s="36"/>
      <c r="M324" s="36"/>
      <c r="N324" s="36"/>
      <c r="O324" s="16"/>
      <c r="P324" s="16"/>
      <c r="Q324" s="217"/>
    </row>
    <row r="325" spans="1:17" ht="31.5" customHeight="1">
      <c r="A325" s="210"/>
      <c r="B325" s="216"/>
      <c r="C325" s="181"/>
      <c r="D325" s="218"/>
      <c r="E325" s="218"/>
      <c r="F325" s="163">
        <v>2025</v>
      </c>
      <c r="G325" s="57">
        <f t="shared" si="41"/>
        <v>273</v>
      </c>
      <c r="H325" s="57">
        <f t="shared" si="41"/>
        <v>180.7</v>
      </c>
      <c r="I325" s="57">
        <v>273</v>
      </c>
      <c r="J325" s="57">
        <v>180.7</v>
      </c>
      <c r="K325" s="56"/>
      <c r="L325" s="36"/>
      <c r="M325" s="36"/>
      <c r="N325" s="36"/>
      <c r="O325" s="16"/>
      <c r="P325" s="16"/>
      <c r="Q325" s="217"/>
    </row>
    <row r="326" spans="1:17" ht="33.75" customHeight="1">
      <c r="A326" s="210"/>
      <c r="B326" s="216"/>
      <c r="C326" s="181"/>
      <c r="D326" s="218"/>
      <c r="E326" s="218"/>
      <c r="F326" s="163">
        <v>2026</v>
      </c>
      <c r="G326" s="57">
        <f t="shared" si="41"/>
        <v>273</v>
      </c>
      <c r="H326" s="57">
        <f t="shared" si="41"/>
        <v>180.7</v>
      </c>
      <c r="I326" s="57">
        <v>273</v>
      </c>
      <c r="J326" s="57">
        <v>180.7</v>
      </c>
      <c r="K326" s="56"/>
      <c r="L326" s="36"/>
      <c r="M326" s="36"/>
      <c r="N326" s="36"/>
      <c r="O326" s="16"/>
      <c r="P326" s="16"/>
      <c r="Q326" s="217"/>
    </row>
    <row r="327" spans="1:17" ht="29.25" customHeight="1">
      <c r="A327" s="210"/>
      <c r="B327" s="216"/>
      <c r="C327" s="181"/>
      <c r="D327" s="218"/>
      <c r="E327" s="218"/>
      <c r="F327" s="163">
        <v>2027</v>
      </c>
      <c r="G327" s="57">
        <f t="shared" si="41"/>
        <v>273</v>
      </c>
      <c r="H327" s="57">
        <f t="shared" si="41"/>
        <v>180.7</v>
      </c>
      <c r="I327" s="57">
        <v>273</v>
      </c>
      <c r="J327" s="57">
        <v>180.7</v>
      </c>
      <c r="K327" s="56"/>
      <c r="L327" s="36"/>
      <c r="M327" s="36"/>
      <c r="N327" s="36"/>
      <c r="O327" s="16"/>
      <c r="P327" s="16"/>
      <c r="Q327" s="217"/>
    </row>
    <row r="328" spans="1:17" ht="29.25" customHeight="1">
      <c r="A328" s="210"/>
      <c r="B328" s="216"/>
      <c r="C328" s="181"/>
      <c r="D328" s="218"/>
      <c r="E328" s="218"/>
      <c r="F328" s="163">
        <v>2028</v>
      </c>
      <c r="G328" s="67">
        <f t="shared" si="41"/>
        <v>273</v>
      </c>
      <c r="H328" s="67">
        <f t="shared" si="41"/>
        <v>180.7</v>
      </c>
      <c r="I328" s="67">
        <v>273</v>
      </c>
      <c r="J328" s="57">
        <v>180.7</v>
      </c>
      <c r="K328" s="56"/>
      <c r="L328" s="36"/>
      <c r="M328" s="36"/>
      <c r="N328" s="36"/>
      <c r="O328" s="16"/>
      <c r="P328" s="16"/>
      <c r="Q328" s="217"/>
    </row>
    <row r="329" spans="1:17" ht="29.25" customHeight="1">
      <c r="A329" s="167"/>
      <c r="B329" s="209"/>
      <c r="C329" s="172"/>
      <c r="D329" s="171"/>
      <c r="E329" s="171"/>
      <c r="F329" s="163">
        <v>2029</v>
      </c>
      <c r="G329" s="67">
        <f t="shared" si="41"/>
        <v>273</v>
      </c>
      <c r="H329" s="67">
        <f t="shared" si="41"/>
        <v>0</v>
      </c>
      <c r="I329" s="67">
        <v>273</v>
      </c>
      <c r="J329" s="67">
        <v>0</v>
      </c>
      <c r="K329" s="56"/>
      <c r="L329" s="36"/>
      <c r="M329" s="36"/>
      <c r="N329" s="36"/>
      <c r="O329" s="16"/>
      <c r="P329" s="16"/>
      <c r="Q329" s="217"/>
    </row>
    <row r="330" spans="1:17" ht="24" customHeight="1">
      <c r="A330" s="178" t="s">
        <v>130</v>
      </c>
      <c r="B330" s="175" t="s">
        <v>223</v>
      </c>
      <c r="C330" s="170" t="s">
        <v>192</v>
      </c>
      <c r="D330" s="170" t="s">
        <v>65</v>
      </c>
      <c r="E330" s="170" t="s">
        <v>64</v>
      </c>
      <c r="F330" s="161" t="s">
        <v>163</v>
      </c>
      <c r="G330" s="55">
        <f aca="true" t="shared" si="42" ref="G330:H336">I330</f>
        <v>379.6</v>
      </c>
      <c r="H330" s="55">
        <f t="shared" si="42"/>
        <v>160</v>
      </c>
      <c r="I330" s="55">
        <f>SUM(I331:I336)</f>
        <v>379.6</v>
      </c>
      <c r="J330" s="55">
        <f>J331+J332+J333+J334+J335+J336</f>
        <v>160</v>
      </c>
      <c r="K330" s="56"/>
      <c r="L330" s="36"/>
      <c r="M330" s="36"/>
      <c r="N330" s="36"/>
      <c r="O330" s="16"/>
      <c r="P330" s="16"/>
      <c r="Q330" s="175" t="s">
        <v>84</v>
      </c>
    </row>
    <row r="331" spans="1:17" ht="27.75" customHeight="1">
      <c r="A331" s="203"/>
      <c r="B331" s="216"/>
      <c r="C331" s="181"/>
      <c r="D331" s="218"/>
      <c r="E331" s="218"/>
      <c r="F331" s="163">
        <v>2024</v>
      </c>
      <c r="G331" s="57">
        <f t="shared" si="42"/>
        <v>60.6</v>
      </c>
      <c r="H331" s="57">
        <f t="shared" si="42"/>
        <v>50</v>
      </c>
      <c r="I331" s="57">
        <v>60.6</v>
      </c>
      <c r="J331" s="57">
        <v>50</v>
      </c>
      <c r="K331" s="56"/>
      <c r="L331" s="36"/>
      <c r="M331" s="36"/>
      <c r="N331" s="36"/>
      <c r="O331" s="16"/>
      <c r="P331" s="16"/>
      <c r="Q331" s="217"/>
    </row>
    <row r="332" spans="1:17" ht="24.75" customHeight="1">
      <c r="A332" s="203"/>
      <c r="B332" s="216"/>
      <c r="C332" s="181"/>
      <c r="D332" s="218"/>
      <c r="E332" s="218"/>
      <c r="F332" s="163">
        <v>2025</v>
      </c>
      <c r="G332" s="57">
        <f t="shared" si="42"/>
        <v>63.8</v>
      </c>
      <c r="H332" s="57">
        <f t="shared" si="42"/>
        <v>5</v>
      </c>
      <c r="I332" s="57">
        <v>63.8</v>
      </c>
      <c r="J332" s="57">
        <v>5</v>
      </c>
      <c r="K332" s="56"/>
      <c r="L332" s="36"/>
      <c r="M332" s="36"/>
      <c r="N332" s="36"/>
      <c r="O332" s="16"/>
      <c r="P332" s="16"/>
      <c r="Q332" s="217"/>
    </row>
    <row r="333" spans="1:17" ht="24.75" customHeight="1">
      <c r="A333" s="203"/>
      <c r="B333" s="216"/>
      <c r="C333" s="181"/>
      <c r="D333" s="218"/>
      <c r="E333" s="218"/>
      <c r="F333" s="163">
        <v>2026</v>
      </c>
      <c r="G333" s="57">
        <f t="shared" si="42"/>
        <v>63.8</v>
      </c>
      <c r="H333" s="57">
        <f t="shared" si="42"/>
        <v>5</v>
      </c>
      <c r="I333" s="57">
        <v>63.8</v>
      </c>
      <c r="J333" s="57">
        <v>5</v>
      </c>
      <c r="K333" s="56"/>
      <c r="L333" s="36"/>
      <c r="M333" s="36"/>
      <c r="N333" s="36"/>
      <c r="O333" s="16"/>
      <c r="P333" s="16"/>
      <c r="Q333" s="217"/>
    </row>
    <row r="334" spans="1:17" ht="21" customHeight="1">
      <c r="A334" s="203"/>
      <c r="B334" s="216"/>
      <c r="C334" s="181"/>
      <c r="D334" s="218"/>
      <c r="E334" s="218"/>
      <c r="F334" s="163">
        <v>2027</v>
      </c>
      <c r="G334" s="57">
        <f t="shared" si="42"/>
        <v>63.8</v>
      </c>
      <c r="H334" s="57">
        <f t="shared" si="42"/>
        <v>50</v>
      </c>
      <c r="I334" s="57">
        <v>63.8</v>
      </c>
      <c r="J334" s="57">
        <v>50</v>
      </c>
      <c r="K334" s="56"/>
      <c r="L334" s="36"/>
      <c r="M334" s="36"/>
      <c r="N334" s="36"/>
      <c r="O334" s="16"/>
      <c r="P334" s="16"/>
      <c r="Q334" s="217"/>
    </row>
    <row r="335" spans="1:17" ht="21.75" customHeight="1">
      <c r="A335" s="203"/>
      <c r="B335" s="216"/>
      <c r="C335" s="181"/>
      <c r="D335" s="218"/>
      <c r="E335" s="218"/>
      <c r="F335" s="163">
        <v>2028</v>
      </c>
      <c r="G335" s="67">
        <f t="shared" si="42"/>
        <v>63.8</v>
      </c>
      <c r="H335" s="67">
        <f t="shared" si="42"/>
        <v>50</v>
      </c>
      <c r="I335" s="67">
        <v>63.8</v>
      </c>
      <c r="J335" s="57">
        <v>50</v>
      </c>
      <c r="K335" s="56"/>
      <c r="L335" s="36"/>
      <c r="M335" s="36"/>
      <c r="N335" s="36"/>
      <c r="O335" s="16"/>
      <c r="P335" s="16"/>
      <c r="Q335" s="217"/>
    </row>
    <row r="336" spans="1:17" ht="26.25" customHeight="1">
      <c r="A336" s="177"/>
      <c r="B336" s="209"/>
      <c r="C336" s="172"/>
      <c r="D336" s="171"/>
      <c r="E336" s="171"/>
      <c r="F336" s="163">
        <v>2029</v>
      </c>
      <c r="G336" s="67">
        <f t="shared" si="42"/>
        <v>63.8</v>
      </c>
      <c r="H336" s="67">
        <f t="shared" si="42"/>
        <v>0</v>
      </c>
      <c r="I336" s="67">
        <v>63.8</v>
      </c>
      <c r="J336" s="67">
        <v>0</v>
      </c>
      <c r="K336" s="56"/>
      <c r="L336" s="36"/>
      <c r="M336" s="36"/>
      <c r="N336" s="36"/>
      <c r="O336" s="16"/>
      <c r="P336" s="16"/>
      <c r="Q336" s="217"/>
    </row>
    <row r="337" spans="1:17" ht="18.75" customHeight="1">
      <c r="A337" s="166" t="s">
        <v>131</v>
      </c>
      <c r="B337" s="175" t="s">
        <v>224</v>
      </c>
      <c r="C337" s="170" t="s">
        <v>193</v>
      </c>
      <c r="D337" s="170" t="s">
        <v>65</v>
      </c>
      <c r="E337" s="170" t="s">
        <v>64</v>
      </c>
      <c r="F337" s="161" t="s">
        <v>163</v>
      </c>
      <c r="G337" s="55">
        <f>G338+G339+G340+G341+G342+G343</f>
        <v>1261</v>
      </c>
      <c r="H337" s="55">
        <f>H338+H339+H340+H341+H342+H343</f>
        <v>1000</v>
      </c>
      <c r="I337" s="55">
        <f>SUM(I338:I343)</f>
        <v>1261</v>
      </c>
      <c r="J337" s="55">
        <f>J338+J339+J340+J341+J342+J343</f>
        <v>1000</v>
      </c>
      <c r="K337" s="56"/>
      <c r="L337" s="36"/>
      <c r="M337" s="36"/>
      <c r="N337" s="36"/>
      <c r="O337" s="16"/>
      <c r="P337" s="16"/>
      <c r="Q337" s="175" t="s">
        <v>27</v>
      </c>
    </row>
    <row r="338" spans="1:17" ht="18" customHeight="1">
      <c r="A338" s="203"/>
      <c r="B338" s="217"/>
      <c r="C338" s="181"/>
      <c r="D338" s="181"/>
      <c r="E338" s="181"/>
      <c r="F338" s="158" t="s">
        <v>39</v>
      </c>
      <c r="G338" s="57">
        <f aca="true" t="shared" si="43" ref="G338:H343">I338</f>
        <v>200</v>
      </c>
      <c r="H338" s="57">
        <f t="shared" si="43"/>
        <v>200</v>
      </c>
      <c r="I338" s="57">
        <v>200</v>
      </c>
      <c r="J338" s="57">
        <v>200</v>
      </c>
      <c r="K338" s="56"/>
      <c r="L338" s="36"/>
      <c r="M338" s="36"/>
      <c r="N338" s="36"/>
      <c r="O338" s="16"/>
      <c r="P338" s="16"/>
      <c r="Q338" s="217"/>
    </row>
    <row r="339" spans="1:17" ht="18" customHeight="1">
      <c r="A339" s="203"/>
      <c r="B339" s="217"/>
      <c r="C339" s="181"/>
      <c r="D339" s="181"/>
      <c r="E339" s="181"/>
      <c r="F339" s="158" t="s">
        <v>40</v>
      </c>
      <c r="G339" s="57">
        <f t="shared" si="43"/>
        <v>212.2</v>
      </c>
      <c r="H339" s="57">
        <f t="shared" si="43"/>
        <v>200</v>
      </c>
      <c r="I339" s="57">
        <v>212.2</v>
      </c>
      <c r="J339" s="57">
        <v>200</v>
      </c>
      <c r="K339" s="56"/>
      <c r="L339" s="36"/>
      <c r="M339" s="36"/>
      <c r="N339" s="36"/>
      <c r="O339" s="16"/>
      <c r="P339" s="16"/>
      <c r="Q339" s="217"/>
    </row>
    <row r="340" spans="1:17" ht="16.5" customHeight="1">
      <c r="A340" s="203"/>
      <c r="B340" s="217"/>
      <c r="C340" s="181"/>
      <c r="D340" s="181"/>
      <c r="E340" s="181"/>
      <c r="F340" s="158" t="s">
        <v>68</v>
      </c>
      <c r="G340" s="57">
        <f t="shared" si="43"/>
        <v>212.2</v>
      </c>
      <c r="H340" s="57">
        <f t="shared" si="43"/>
        <v>200</v>
      </c>
      <c r="I340" s="57">
        <v>212.2</v>
      </c>
      <c r="J340" s="57">
        <v>200</v>
      </c>
      <c r="K340" s="56"/>
      <c r="L340" s="36"/>
      <c r="M340" s="36"/>
      <c r="N340" s="36"/>
      <c r="O340" s="16"/>
      <c r="P340" s="16"/>
      <c r="Q340" s="217"/>
    </row>
    <row r="341" spans="1:17" ht="21.75" customHeight="1">
      <c r="A341" s="203"/>
      <c r="B341" s="217"/>
      <c r="C341" s="181"/>
      <c r="D341" s="181"/>
      <c r="E341" s="181"/>
      <c r="F341" s="158" t="s">
        <v>69</v>
      </c>
      <c r="G341" s="57">
        <f t="shared" si="43"/>
        <v>212.2</v>
      </c>
      <c r="H341" s="57">
        <f t="shared" si="43"/>
        <v>200</v>
      </c>
      <c r="I341" s="57">
        <v>212.2</v>
      </c>
      <c r="J341" s="57">
        <v>200</v>
      </c>
      <c r="K341" s="56"/>
      <c r="L341" s="36"/>
      <c r="M341" s="36"/>
      <c r="N341" s="36"/>
      <c r="O341" s="16"/>
      <c r="P341" s="16"/>
      <c r="Q341" s="217"/>
    </row>
    <row r="342" spans="1:17" ht="19.5" customHeight="1">
      <c r="A342" s="203"/>
      <c r="B342" s="217"/>
      <c r="C342" s="181"/>
      <c r="D342" s="181"/>
      <c r="E342" s="181"/>
      <c r="F342" s="156" t="s">
        <v>70</v>
      </c>
      <c r="G342" s="67">
        <f t="shared" si="43"/>
        <v>212.2</v>
      </c>
      <c r="H342" s="67">
        <f t="shared" si="43"/>
        <v>200</v>
      </c>
      <c r="I342" s="67">
        <v>212.2</v>
      </c>
      <c r="J342" s="57">
        <v>200</v>
      </c>
      <c r="K342" s="56"/>
      <c r="L342" s="36"/>
      <c r="M342" s="36"/>
      <c r="N342" s="36"/>
      <c r="O342" s="16"/>
      <c r="P342" s="16"/>
      <c r="Q342" s="217"/>
    </row>
    <row r="343" spans="1:17" ht="20.25" customHeight="1">
      <c r="A343" s="177"/>
      <c r="B343" s="176"/>
      <c r="C343" s="172"/>
      <c r="D343" s="172"/>
      <c r="E343" s="172"/>
      <c r="F343" s="158" t="s">
        <v>71</v>
      </c>
      <c r="G343" s="57">
        <f t="shared" si="43"/>
        <v>212.2</v>
      </c>
      <c r="H343" s="57">
        <f t="shared" si="43"/>
        <v>0</v>
      </c>
      <c r="I343" s="57">
        <v>212.2</v>
      </c>
      <c r="J343" s="57">
        <v>0</v>
      </c>
      <c r="K343" s="56"/>
      <c r="L343" s="36"/>
      <c r="M343" s="36"/>
      <c r="N343" s="36"/>
      <c r="O343" s="16"/>
      <c r="P343" s="16"/>
      <c r="Q343" s="176"/>
    </row>
    <row r="344" spans="1:17" ht="17.25" customHeight="1">
      <c r="A344" s="178" t="s">
        <v>132</v>
      </c>
      <c r="B344" s="175" t="s">
        <v>225</v>
      </c>
      <c r="C344" s="170" t="s">
        <v>193</v>
      </c>
      <c r="D344" s="170" t="s">
        <v>65</v>
      </c>
      <c r="E344" s="170" t="s">
        <v>64</v>
      </c>
      <c r="F344" s="161" t="s">
        <v>30</v>
      </c>
      <c r="G344" s="13">
        <f>SUM(G345:G350)</f>
        <v>971.5</v>
      </c>
      <c r="H344" s="13">
        <f>SUM(H345:H350)</f>
        <v>770</v>
      </c>
      <c r="I344" s="13">
        <f>SUM(I345:I350)</f>
        <v>971.5</v>
      </c>
      <c r="J344" s="13">
        <f>SUM(J345:J350)</f>
        <v>770</v>
      </c>
      <c r="K344" s="8"/>
      <c r="L344" s="8"/>
      <c r="M344" s="8"/>
      <c r="N344" s="8"/>
      <c r="O344" s="95"/>
      <c r="P344" s="95"/>
      <c r="Q344" s="175" t="s">
        <v>27</v>
      </c>
    </row>
    <row r="345" spans="1:17" ht="18.75" customHeight="1">
      <c r="A345" s="221"/>
      <c r="B345" s="217"/>
      <c r="C345" s="181"/>
      <c r="D345" s="181"/>
      <c r="E345" s="181"/>
      <c r="F345" s="158" t="s">
        <v>39</v>
      </c>
      <c r="G345" s="8">
        <v>154</v>
      </c>
      <c r="H345" s="8">
        <f>J345</f>
        <v>154</v>
      </c>
      <c r="I345" s="8">
        <v>154</v>
      </c>
      <c r="J345" s="8">
        <v>154</v>
      </c>
      <c r="K345" s="8"/>
      <c r="L345" s="8"/>
      <c r="M345" s="8"/>
      <c r="N345" s="8"/>
      <c r="O345" s="95"/>
      <c r="P345" s="95"/>
      <c r="Q345" s="217"/>
    </row>
    <row r="346" spans="1:17" ht="18" customHeight="1">
      <c r="A346" s="221"/>
      <c r="B346" s="217"/>
      <c r="C346" s="181"/>
      <c r="D346" s="181"/>
      <c r="E346" s="181"/>
      <c r="F346" s="158" t="s">
        <v>40</v>
      </c>
      <c r="G346" s="8">
        <v>163.5</v>
      </c>
      <c r="H346" s="8">
        <f>J346</f>
        <v>154</v>
      </c>
      <c r="I346" s="8">
        <v>163.5</v>
      </c>
      <c r="J346" s="8">
        <v>154</v>
      </c>
      <c r="K346" s="8"/>
      <c r="L346" s="8"/>
      <c r="M346" s="8"/>
      <c r="N346" s="8"/>
      <c r="O346" s="95"/>
      <c r="P346" s="95"/>
      <c r="Q346" s="217"/>
    </row>
    <row r="347" spans="1:17" ht="18.75" customHeight="1">
      <c r="A347" s="221"/>
      <c r="B347" s="217"/>
      <c r="C347" s="181"/>
      <c r="D347" s="181"/>
      <c r="E347" s="181"/>
      <c r="F347" s="158" t="s">
        <v>73</v>
      </c>
      <c r="G347" s="8">
        <v>163.5</v>
      </c>
      <c r="H347" s="8">
        <f>J347</f>
        <v>154</v>
      </c>
      <c r="I347" s="8">
        <v>163.5</v>
      </c>
      <c r="J347" s="8">
        <v>154</v>
      </c>
      <c r="K347" s="8"/>
      <c r="L347" s="8"/>
      <c r="M347" s="8"/>
      <c r="N347" s="8"/>
      <c r="O347" s="95"/>
      <c r="P347" s="95"/>
      <c r="Q347" s="217"/>
    </row>
    <row r="348" spans="1:17" ht="19.5" customHeight="1">
      <c r="A348" s="221"/>
      <c r="B348" s="217"/>
      <c r="C348" s="181"/>
      <c r="D348" s="181"/>
      <c r="E348" s="181"/>
      <c r="F348" s="158" t="s">
        <v>69</v>
      </c>
      <c r="G348" s="8">
        <v>163.5</v>
      </c>
      <c r="H348" s="8">
        <f>J348</f>
        <v>154</v>
      </c>
      <c r="I348" s="8">
        <v>163.5</v>
      </c>
      <c r="J348" s="8">
        <v>154</v>
      </c>
      <c r="K348" s="8"/>
      <c r="L348" s="8"/>
      <c r="M348" s="8"/>
      <c r="N348" s="8"/>
      <c r="O348" s="95"/>
      <c r="P348" s="95"/>
      <c r="Q348" s="217"/>
    </row>
    <row r="349" spans="1:17" ht="17.25" customHeight="1">
      <c r="A349" s="221"/>
      <c r="B349" s="217"/>
      <c r="C349" s="181"/>
      <c r="D349" s="181"/>
      <c r="E349" s="181"/>
      <c r="F349" s="156" t="s">
        <v>72</v>
      </c>
      <c r="G349" s="8">
        <v>163.5</v>
      </c>
      <c r="H349" s="8">
        <f>J349</f>
        <v>154</v>
      </c>
      <c r="I349" s="8">
        <v>163.5</v>
      </c>
      <c r="J349" s="8">
        <v>154</v>
      </c>
      <c r="K349" s="29"/>
      <c r="L349" s="29"/>
      <c r="M349" s="29"/>
      <c r="N349" s="29"/>
      <c r="O349" s="90"/>
      <c r="P349" s="90"/>
      <c r="Q349" s="217"/>
    </row>
    <row r="350" spans="1:17" ht="20.25" customHeight="1">
      <c r="A350" s="179"/>
      <c r="B350" s="217"/>
      <c r="C350" s="181"/>
      <c r="D350" s="181"/>
      <c r="E350" s="181"/>
      <c r="F350" s="156" t="s">
        <v>71</v>
      </c>
      <c r="G350" s="8">
        <v>163.5</v>
      </c>
      <c r="H350" s="8">
        <v>0</v>
      </c>
      <c r="I350" s="8">
        <v>163.5</v>
      </c>
      <c r="J350" s="8">
        <v>0</v>
      </c>
      <c r="K350" s="29"/>
      <c r="L350" s="29"/>
      <c r="M350" s="29"/>
      <c r="N350" s="29"/>
      <c r="O350" s="90"/>
      <c r="P350" s="90"/>
      <c r="Q350" s="217"/>
    </row>
    <row r="351" spans="1:17" ht="33.75" customHeight="1">
      <c r="A351" s="178" t="s">
        <v>133</v>
      </c>
      <c r="B351" s="175" t="s">
        <v>226</v>
      </c>
      <c r="C351" s="170" t="s">
        <v>193</v>
      </c>
      <c r="D351" s="170" t="s">
        <v>65</v>
      </c>
      <c r="E351" s="170" t="s">
        <v>64</v>
      </c>
      <c r="F351" s="161" t="s">
        <v>30</v>
      </c>
      <c r="G351" s="13">
        <f>SUM(G352:G357)</f>
        <v>1125.5</v>
      </c>
      <c r="H351" s="13">
        <f>SUM(H352:H357)</f>
        <v>890</v>
      </c>
      <c r="I351" s="13">
        <f>SUM(I352:I357)</f>
        <v>1125.5</v>
      </c>
      <c r="J351" s="13">
        <f>SUM(J352:J357)</f>
        <v>890</v>
      </c>
      <c r="K351" s="8"/>
      <c r="L351" s="8"/>
      <c r="M351" s="8"/>
      <c r="N351" s="8"/>
      <c r="O351" s="95"/>
      <c r="P351" s="95"/>
      <c r="Q351" s="175" t="s">
        <v>27</v>
      </c>
    </row>
    <row r="352" spans="1:17" ht="26.25" customHeight="1">
      <c r="A352" s="219"/>
      <c r="B352" s="217"/>
      <c r="C352" s="181"/>
      <c r="D352" s="181"/>
      <c r="E352" s="181"/>
      <c r="F352" s="158" t="s">
        <v>39</v>
      </c>
      <c r="G352" s="8">
        <v>178</v>
      </c>
      <c r="H352" s="8">
        <f>J352</f>
        <v>178</v>
      </c>
      <c r="I352" s="8">
        <v>178</v>
      </c>
      <c r="J352" s="8">
        <v>178</v>
      </c>
      <c r="K352" s="29"/>
      <c r="L352" s="8"/>
      <c r="M352" s="8"/>
      <c r="N352" s="8"/>
      <c r="O352" s="95"/>
      <c r="P352" s="95"/>
      <c r="Q352" s="217"/>
    </row>
    <row r="353" spans="1:17" ht="24.75" customHeight="1">
      <c r="A353" s="219"/>
      <c r="B353" s="217"/>
      <c r="C353" s="181"/>
      <c r="D353" s="181"/>
      <c r="E353" s="181"/>
      <c r="F353" s="158" t="s">
        <v>40</v>
      </c>
      <c r="G353" s="8">
        <v>189.5</v>
      </c>
      <c r="H353" s="8">
        <f>J353</f>
        <v>178</v>
      </c>
      <c r="I353" s="8">
        <v>189.5</v>
      </c>
      <c r="J353" s="8">
        <v>178</v>
      </c>
      <c r="K353" s="29"/>
      <c r="L353" s="8"/>
      <c r="M353" s="8"/>
      <c r="N353" s="8"/>
      <c r="O353" s="95"/>
      <c r="P353" s="95"/>
      <c r="Q353" s="217"/>
    </row>
    <row r="354" spans="1:17" ht="25.5" customHeight="1">
      <c r="A354" s="219"/>
      <c r="B354" s="217"/>
      <c r="C354" s="181"/>
      <c r="D354" s="181"/>
      <c r="E354" s="181"/>
      <c r="F354" s="158" t="s">
        <v>73</v>
      </c>
      <c r="G354" s="8">
        <v>189.5</v>
      </c>
      <c r="H354" s="8">
        <f>J354</f>
        <v>178</v>
      </c>
      <c r="I354" s="8">
        <v>189.5</v>
      </c>
      <c r="J354" s="8">
        <v>178</v>
      </c>
      <c r="K354" s="8"/>
      <c r="L354" s="8"/>
      <c r="M354" s="8"/>
      <c r="N354" s="8"/>
      <c r="O354" s="95"/>
      <c r="P354" s="95"/>
      <c r="Q354" s="217"/>
    </row>
    <row r="355" spans="1:17" ht="25.5" customHeight="1">
      <c r="A355" s="219"/>
      <c r="B355" s="217"/>
      <c r="C355" s="181"/>
      <c r="D355" s="181"/>
      <c r="E355" s="181"/>
      <c r="F355" s="158" t="s">
        <v>69</v>
      </c>
      <c r="G355" s="8">
        <v>189.5</v>
      </c>
      <c r="H355" s="8">
        <f>J355</f>
        <v>178</v>
      </c>
      <c r="I355" s="8">
        <v>189.5</v>
      </c>
      <c r="J355" s="8">
        <v>178</v>
      </c>
      <c r="K355" s="8"/>
      <c r="L355" s="8"/>
      <c r="M355" s="8"/>
      <c r="N355" s="8"/>
      <c r="O355" s="95"/>
      <c r="P355" s="95"/>
      <c r="Q355" s="217"/>
    </row>
    <row r="356" spans="1:17" ht="28.5" customHeight="1">
      <c r="A356" s="219"/>
      <c r="B356" s="217"/>
      <c r="C356" s="181"/>
      <c r="D356" s="181"/>
      <c r="E356" s="181"/>
      <c r="F356" s="156" t="s">
        <v>72</v>
      </c>
      <c r="G356" s="8">
        <v>189.5</v>
      </c>
      <c r="H356" s="8">
        <f>J356</f>
        <v>178</v>
      </c>
      <c r="I356" s="8">
        <v>189.5</v>
      </c>
      <c r="J356" s="8">
        <v>178</v>
      </c>
      <c r="K356" s="29"/>
      <c r="L356" s="29"/>
      <c r="M356" s="29"/>
      <c r="N356" s="29"/>
      <c r="O356" s="90"/>
      <c r="P356" s="90"/>
      <c r="Q356" s="217"/>
    </row>
    <row r="357" spans="1:17" ht="25.5" customHeight="1">
      <c r="A357" s="220"/>
      <c r="B357" s="217"/>
      <c r="C357" s="172"/>
      <c r="D357" s="172"/>
      <c r="E357" s="172"/>
      <c r="F357" s="156" t="s">
        <v>71</v>
      </c>
      <c r="G357" s="8">
        <v>189.5</v>
      </c>
      <c r="H357" s="8">
        <v>0</v>
      </c>
      <c r="I357" s="8">
        <v>189.5</v>
      </c>
      <c r="J357" s="8">
        <v>0</v>
      </c>
      <c r="K357" s="29"/>
      <c r="L357" s="29"/>
      <c r="M357" s="29"/>
      <c r="N357" s="29"/>
      <c r="O357" s="90"/>
      <c r="P357" s="90"/>
      <c r="Q357" s="217"/>
    </row>
    <row r="358" spans="1:17" ht="30.75" customHeight="1">
      <c r="A358" s="178" t="s">
        <v>134</v>
      </c>
      <c r="B358" s="175" t="s">
        <v>227</v>
      </c>
      <c r="C358" s="170" t="s">
        <v>192</v>
      </c>
      <c r="D358" s="170" t="s">
        <v>65</v>
      </c>
      <c r="E358" s="170" t="s">
        <v>64</v>
      </c>
      <c r="F358" s="68" t="s">
        <v>30</v>
      </c>
      <c r="G358" s="13">
        <f aca="true" t="shared" si="44" ref="G358:H373">I358</f>
        <v>504.5</v>
      </c>
      <c r="H358" s="13">
        <f t="shared" si="44"/>
        <v>400</v>
      </c>
      <c r="I358" s="13">
        <f>SUM(I359:I364)</f>
        <v>504.5</v>
      </c>
      <c r="J358" s="13">
        <f>SUM(J359:J364)</f>
        <v>400</v>
      </c>
      <c r="K358" s="27"/>
      <c r="L358" s="27"/>
      <c r="M358" s="27"/>
      <c r="N358" s="27"/>
      <c r="O358" s="91"/>
      <c r="P358" s="91"/>
      <c r="Q358" s="175" t="s">
        <v>81</v>
      </c>
    </row>
    <row r="359" spans="1:17" ht="20.25" customHeight="1">
      <c r="A359" s="210"/>
      <c r="B359" s="216"/>
      <c r="C359" s="181"/>
      <c r="D359" s="218"/>
      <c r="E359" s="218"/>
      <c r="F359" s="163">
        <v>2024</v>
      </c>
      <c r="G359" s="27">
        <f t="shared" si="44"/>
        <v>80</v>
      </c>
      <c r="H359" s="27">
        <f t="shared" si="44"/>
        <v>80</v>
      </c>
      <c r="I359" s="27">
        <v>80</v>
      </c>
      <c r="J359" s="27">
        <v>80</v>
      </c>
      <c r="K359" s="36"/>
      <c r="L359" s="36"/>
      <c r="M359" s="36"/>
      <c r="N359" s="36"/>
      <c r="O359" s="16"/>
      <c r="P359" s="16"/>
      <c r="Q359" s="217"/>
    </row>
    <row r="360" spans="1:17" ht="19.5" customHeight="1">
      <c r="A360" s="210"/>
      <c r="B360" s="216"/>
      <c r="C360" s="181"/>
      <c r="D360" s="218"/>
      <c r="E360" s="218"/>
      <c r="F360" s="163">
        <v>2025</v>
      </c>
      <c r="G360" s="57">
        <f t="shared" si="44"/>
        <v>84.9</v>
      </c>
      <c r="H360" s="57">
        <f t="shared" si="44"/>
        <v>80</v>
      </c>
      <c r="I360" s="57">
        <v>84.9</v>
      </c>
      <c r="J360" s="27">
        <v>80</v>
      </c>
      <c r="K360" s="36"/>
      <c r="L360" s="36"/>
      <c r="M360" s="36"/>
      <c r="N360" s="36"/>
      <c r="O360" s="16"/>
      <c r="P360" s="16"/>
      <c r="Q360" s="217"/>
    </row>
    <row r="361" spans="1:17" ht="22.5" customHeight="1">
      <c r="A361" s="210"/>
      <c r="B361" s="216"/>
      <c r="C361" s="181"/>
      <c r="D361" s="218"/>
      <c r="E361" s="218"/>
      <c r="F361" s="163">
        <v>2026</v>
      </c>
      <c r="G361" s="27">
        <f t="shared" si="44"/>
        <v>84.9</v>
      </c>
      <c r="H361" s="27">
        <f t="shared" si="44"/>
        <v>80</v>
      </c>
      <c r="I361" s="57">
        <v>84.9</v>
      </c>
      <c r="J361" s="27">
        <v>80</v>
      </c>
      <c r="K361" s="36"/>
      <c r="L361" s="36"/>
      <c r="M361" s="36"/>
      <c r="N361" s="36"/>
      <c r="O361" s="16"/>
      <c r="P361" s="16"/>
      <c r="Q361" s="217"/>
    </row>
    <row r="362" spans="1:17" ht="21" customHeight="1">
      <c r="A362" s="210"/>
      <c r="B362" s="216"/>
      <c r="C362" s="181"/>
      <c r="D362" s="218"/>
      <c r="E362" s="218"/>
      <c r="F362" s="163">
        <v>2027</v>
      </c>
      <c r="G362" s="27">
        <f t="shared" si="44"/>
        <v>84.9</v>
      </c>
      <c r="H362" s="27">
        <f t="shared" si="44"/>
        <v>80</v>
      </c>
      <c r="I362" s="57">
        <v>84.9</v>
      </c>
      <c r="J362" s="27">
        <v>80</v>
      </c>
      <c r="K362" s="36"/>
      <c r="L362" s="36"/>
      <c r="M362" s="36"/>
      <c r="N362" s="36"/>
      <c r="O362" s="16"/>
      <c r="P362" s="16"/>
      <c r="Q362" s="217"/>
    </row>
    <row r="363" spans="1:17" ht="23.25" customHeight="1">
      <c r="A363" s="210"/>
      <c r="B363" s="216"/>
      <c r="C363" s="181"/>
      <c r="D363" s="218"/>
      <c r="E363" s="218"/>
      <c r="F363" s="163">
        <v>2028</v>
      </c>
      <c r="G363" s="27">
        <f t="shared" si="44"/>
        <v>84.9</v>
      </c>
      <c r="H363" s="27">
        <f t="shared" si="44"/>
        <v>80</v>
      </c>
      <c r="I363" s="57">
        <v>84.9</v>
      </c>
      <c r="J363" s="27">
        <v>80</v>
      </c>
      <c r="K363" s="36"/>
      <c r="L363" s="36"/>
      <c r="M363" s="36"/>
      <c r="N363" s="36"/>
      <c r="O363" s="16"/>
      <c r="P363" s="16"/>
      <c r="Q363" s="217"/>
    </row>
    <row r="364" spans="1:17" ht="24.75" customHeight="1">
      <c r="A364" s="167"/>
      <c r="B364" s="209"/>
      <c r="C364" s="172"/>
      <c r="D364" s="171"/>
      <c r="E364" s="171"/>
      <c r="F364" s="163">
        <v>2029</v>
      </c>
      <c r="G364" s="27">
        <f t="shared" si="44"/>
        <v>84.9</v>
      </c>
      <c r="H364" s="27">
        <f t="shared" si="44"/>
        <v>0</v>
      </c>
      <c r="I364" s="57">
        <v>84.9</v>
      </c>
      <c r="J364" s="27">
        <v>0</v>
      </c>
      <c r="K364" s="36"/>
      <c r="L364" s="36"/>
      <c r="M364" s="36"/>
      <c r="N364" s="36"/>
      <c r="O364" s="16"/>
      <c r="P364" s="16"/>
      <c r="Q364" s="176"/>
    </row>
    <row r="365" spans="1:17" ht="30.75" customHeight="1">
      <c r="A365" s="178" t="s">
        <v>135</v>
      </c>
      <c r="B365" s="175" t="s">
        <v>228</v>
      </c>
      <c r="C365" s="170" t="s">
        <v>192</v>
      </c>
      <c r="D365" s="170" t="s">
        <v>65</v>
      </c>
      <c r="E365" s="170" t="s">
        <v>64</v>
      </c>
      <c r="F365" s="68" t="s">
        <v>30</v>
      </c>
      <c r="G365" s="13">
        <f t="shared" si="44"/>
        <v>258.5</v>
      </c>
      <c r="H365" s="13">
        <f t="shared" si="44"/>
        <v>205</v>
      </c>
      <c r="I365" s="13">
        <f>SUM(I366:I371)</f>
        <v>258.5</v>
      </c>
      <c r="J365" s="13">
        <f>SUM(J366:J371)</f>
        <v>205</v>
      </c>
      <c r="K365" s="27"/>
      <c r="L365" s="27"/>
      <c r="M365" s="27"/>
      <c r="N365" s="27"/>
      <c r="O365" s="91"/>
      <c r="P365" s="91"/>
      <c r="Q365" s="175" t="s">
        <v>82</v>
      </c>
    </row>
    <row r="366" spans="1:17" ht="21.75" customHeight="1">
      <c r="A366" s="210"/>
      <c r="B366" s="216"/>
      <c r="C366" s="181"/>
      <c r="D366" s="218"/>
      <c r="E366" s="218"/>
      <c r="F366" s="163">
        <v>2024</v>
      </c>
      <c r="G366" s="27">
        <f t="shared" si="44"/>
        <v>41</v>
      </c>
      <c r="H366" s="27">
        <f t="shared" si="44"/>
        <v>41</v>
      </c>
      <c r="I366" s="27">
        <v>41</v>
      </c>
      <c r="J366" s="27">
        <v>41</v>
      </c>
      <c r="K366" s="36"/>
      <c r="L366" s="36"/>
      <c r="M366" s="36"/>
      <c r="N366" s="36"/>
      <c r="O366" s="16"/>
      <c r="P366" s="16"/>
      <c r="Q366" s="217"/>
    </row>
    <row r="367" spans="1:17" ht="21.75" customHeight="1">
      <c r="A367" s="210"/>
      <c r="B367" s="216"/>
      <c r="C367" s="181"/>
      <c r="D367" s="218"/>
      <c r="E367" s="218"/>
      <c r="F367" s="163">
        <v>2025</v>
      </c>
      <c r="G367" s="57">
        <f t="shared" si="44"/>
        <v>43.5</v>
      </c>
      <c r="H367" s="57">
        <f t="shared" si="44"/>
        <v>41</v>
      </c>
      <c r="I367" s="57">
        <v>43.5</v>
      </c>
      <c r="J367" s="27">
        <v>41</v>
      </c>
      <c r="K367" s="36"/>
      <c r="L367" s="36"/>
      <c r="M367" s="36"/>
      <c r="N367" s="36"/>
      <c r="O367" s="16"/>
      <c r="P367" s="16"/>
      <c r="Q367" s="217"/>
    </row>
    <row r="368" spans="1:17" ht="24" customHeight="1">
      <c r="A368" s="210"/>
      <c r="B368" s="216"/>
      <c r="C368" s="181"/>
      <c r="D368" s="218"/>
      <c r="E368" s="218"/>
      <c r="F368" s="163">
        <v>2026</v>
      </c>
      <c r="G368" s="27">
        <f t="shared" si="44"/>
        <v>43.5</v>
      </c>
      <c r="H368" s="27">
        <f t="shared" si="44"/>
        <v>41</v>
      </c>
      <c r="I368" s="27">
        <v>43.5</v>
      </c>
      <c r="J368" s="27">
        <v>41</v>
      </c>
      <c r="K368" s="36"/>
      <c r="L368" s="36"/>
      <c r="M368" s="36"/>
      <c r="N368" s="36"/>
      <c r="O368" s="16"/>
      <c r="P368" s="16"/>
      <c r="Q368" s="217"/>
    </row>
    <row r="369" spans="1:17" ht="23.25" customHeight="1">
      <c r="A369" s="210"/>
      <c r="B369" s="216"/>
      <c r="C369" s="181"/>
      <c r="D369" s="218"/>
      <c r="E369" s="218"/>
      <c r="F369" s="163">
        <v>2027</v>
      </c>
      <c r="G369" s="27">
        <f t="shared" si="44"/>
        <v>43.5</v>
      </c>
      <c r="H369" s="27">
        <f t="shared" si="44"/>
        <v>41</v>
      </c>
      <c r="I369" s="27">
        <v>43.5</v>
      </c>
      <c r="J369" s="27">
        <v>41</v>
      </c>
      <c r="K369" s="36"/>
      <c r="L369" s="36"/>
      <c r="M369" s="36"/>
      <c r="N369" s="36"/>
      <c r="O369" s="16"/>
      <c r="P369" s="16"/>
      <c r="Q369" s="217"/>
    </row>
    <row r="370" spans="1:17" ht="21.75" customHeight="1">
      <c r="A370" s="210"/>
      <c r="B370" s="216"/>
      <c r="C370" s="181"/>
      <c r="D370" s="218"/>
      <c r="E370" s="218"/>
      <c r="F370" s="163">
        <v>2028</v>
      </c>
      <c r="G370" s="27">
        <f t="shared" si="44"/>
        <v>43.5</v>
      </c>
      <c r="H370" s="27">
        <f t="shared" si="44"/>
        <v>41</v>
      </c>
      <c r="I370" s="27">
        <v>43.5</v>
      </c>
      <c r="J370" s="27">
        <v>41</v>
      </c>
      <c r="K370" s="36"/>
      <c r="L370" s="36"/>
      <c r="M370" s="36"/>
      <c r="N370" s="36"/>
      <c r="O370" s="16"/>
      <c r="P370" s="16"/>
      <c r="Q370" s="217"/>
    </row>
    <row r="371" spans="1:17" ht="21" customHeight="1">
      <c r="A371" s="167"/>
      <c r="B371" s="209"/>
      <c r="C371" s="172"/>
      <c r="D371" s="171"/>
      <c r="E371" s="171"/>
      <c r="F371" s="163">
        <v>2029</v>
      </c>
      <c r="G371" s="27">
        <f t="shared" si="44"/>
        <v>43.5</v>
      </c>
      <c r="H371" s="27">
        <f t="shared" si="44"/>
        <v>0</v>
      </c>
      <c r="I371" s="27">
        <v>43.5</v>
      </c>
      <c r="J371" s="27">
        <v>0</v>
      </c>
      <c r="K371" s="36"/>
      <c r="L371" s="36"/>
      <c r="M371" s="36"/>
      <c r="N371" s="36"/>
      <c r="O371" s="16"/>
      <c r="P371" s="16"/>
      <c r="Q371" s="176"/>
    </row>
    <row r="372" spans="1:17" ht="30.75" customHeight="1">
      <c r="A372" s="178" t="s">
        <v>136</v>
      </c>
      <c r="B372" s="175" t="s">
        <v>229</v>
      </c>
      <c r="C372" s="170" t="s">
        <v>192</v>
      </c>
      <c r="D372" s="170" t="s">
        <v>65</v>
      </c>
      <c r="E372" s="170" t="s">
        <v>64</v>
      </c>
      <c r="F372" s="68" t="s">
        <v>30</v>
      </c>
      <c r="G372" s="13">
        <f t="shared" si="44"/>
        <v>341</v>
      </c>
      <c r="H372" s="13">
        <f>J372</f>
        <v>205.5</v>
      </c>
      <c r="I372" s="13">
        <f>SUM(I373:I378)</f>
        <v>341</v>
      </c>
      <c r="J372" s="13">
        <f>SUM(J373:J378)</f>
        <v>205.5</v>
      </c>
      <c r="K372" s="27"/>
      <c r="L372" s="27"/>
      <c r="M372" s="27"/>
      <c r="N372" s="27"/>
      <c r="O372" s="91"/>
      <c r="P372" s="91"/>
      <c r="Q372" s="175" t="s">
        <v>85</v>
      </c>
    </row>
    <row r="373" spans="1:17" ht="21" customHeight="1">
      <c r="A373" s="210"/>
      <c r="B373" s="216"/>
      <c r="C373" s="181"/>
      <c r="D373" s="218"/>
      <c r="E373" s="218"/>
      <c r="F373" s="163">
        <v>2024</v>
      </c>
      <c r="G373" s="27">
        <f t="shared" si="44"/>
        <v>54.5</v>
      </c>
      <c r="H373" s="27">
        <f t="shared" si="44"/>
        <v>41.1</v>
      </c>
      <c r="I373" s="27">
        <v>54.5</v>
      </c>
      <c r="J373" s="27">
        <v>41.1</v>
      </c>
      <c r="K373" s="36"/>
      <c r="L373" s="36"/>
      <c r="M373" s="36"/>
      <c r="N373" s="36"/>
      <c r="O373" s="16"/>
      <c r="P373" s="16"/>
      <c r="Q373" s="217"/>
    </row>
    <row r="374" spans="1:17" ht="19.5" customHeight="1">
      <c r="A374" s="210"/>
      <c r="B374" s="216"/>
      <c r="C374" s="181"/>
      <c r="D374" s="218"/>
      <c r="E374" s="218"/>
      <c r="F374" s="163">
        <v>2025</v>
      </c>
      <c r="G374" s="57">
        <f aca="true" t="shared" si="45" ref="G374:H385">I374</f>
        <v>57.3</v>
      </c>
      <c r="H374" s="57">
        <f t="shared" si="45"/>
        <v>41.1</v>
      </c>
      <c r="I374" s="57">
        <v>57.3</v>
      </c>
      <c r="J374" s="27">
        <v>41.1</v>
      </c>
      <c r="K374" s="36"/>
      <c r="L374" s="36"/>
      <c r="M374" s="36"/>
      <c r="N374" s="36"/>
      <c r="O374" s="16"/>
      <c r="P374" s="16"/>
      <c r="Q374" s="217"/>
    </row>
    <row r="375" spans="1:17" ht="22.5" customHeight="1">
      <c r="A375" s="210"/>
      <c r="B375" s="216"/>
      <c r="C375" s="181"/>
      <c r="D375" s="218"/>
      <c r="E375" s="218"/>
      <c r="F375" s="163">
        <v>2026</v>
      </c>
      <c r="G375" s="27">
        <f t="shared" si="45"/>
        <v>57.3</v>
      </c>
      <c r="H375" s="27">
        <f t="shared" si="45"/>
        <v>41.1</v>
      </c>
      <c r="I375" s="27">
        <v>57.3</v>
      </c>
      <c r="J375" s="27">
        <v>41.1</v>
      </c>
      <c r="K375" s="36"/>
      <c r="L375" s="36"/>
      <c r="M375" s="36"/>
      <c r="N375" s="36"/>
      <c r="O375" s="16"/>
      <c r="P375" s="16"/>
      <c r="Q375" s="217"/>
    </row>
    <row r="376" spans="1:17" ht="23.25" customHeight="1">
      <c r="A376" s="210"/>
      <c r="B376" s="216"/>
      <c r="C376" s="181"/>
      <c r="D376" s="218"/>
      <c r="E376" s="218"/>
      <c r="F376" s="163">
        <v>2027</v>
      </c>
      <c r="G376" s="27">
        <f t="shared" si="45"/>
        <v>57.3</v>
      </c>
      <c r="H376" s="27">
        <f t="shared" si="45"/>
        <v>41.1</v>
      </c>
      <c r="I376" s="27">
        <v>57.3</v>
      </c>
      <c r="J376" s="27">
        <v>41.1</v>
      </c>
      <c r="K376" s="36"/>
      <c r="L376" s="36"/>
      <c r="M376" s="36"/>
      <c r="N376" s="36"/>
      <c r="O376" s="16"/>
      <c r="P376" s="16"/>
      <c r="Q376" s="217"/>
    </row>
    <row r="377" spans="1:17" ht="22.5" customHeight="1">
      <c r="A377" s="210"/>
      <c r="B377" s="216"/>
      <c r="C377" s="181"/>
      <c r="D377" s="218"/>
      <c r="E377" s="218"/>
      <c r="F377" s="163">
        <v>2028</v>
      </c>
      <c r="G377" s="27">
        <f t="shared" si="45"/>
        <v>57.3</v>
      </c>
      <c r="H377" s="27">
        <f t="shared" si="45"/>
        <v>41.1</v>
      </c>
      <c r="I377" s="27">
        <v>57.3</v>
      </c>
      <c r="J377" s="27">
        <v>41.1</v>
      </c>
      <c r="K377" s="36"/>
      <c r="L377" s="36"/>
      <c r="M377" s="36"/>
      <c r="N377" s="36"/>
      <c r="O377" s="16"/>
      <c r="P377" s="16"/>
      <c r="Q377" s="217"/>
    </row>
    <row r="378" spans="1:17" ht="23.25" customHeight="1">
      <c r="A378" s="167"/>
      <c r="B378" s="209"/>
      <c r="C378" s="172"/>
      <c r="D378" s="171"/>
      <c r="E378" s="171"/>
      <c r="F378" s="163">
        <v>2029</v>
      </c>
      <c r="G378" s="27">
        <f t="shared" si="45"/>
        <v>57.3</v>
      </c>
      <c r="H378" s="27">
        <f t="shared" si="45"/>
        <v>0</v>
      </c>
      <c r="I378" s="27">
        <v>57.3</v>
      </c>
      <c r="J378" s="27">
        <v>0</v>
      </c>
      <c r="K378" s="36"/>
      <c r="L378" s="36"/>
      <c r="M378" s="36"/>
      <c r="N378" s="36"/>
      <c r="O378" s="16"/>
      <c r="P378" s="16"/>
      <c r="Q378" s="176"/>
    </row>
    <row r="379" spans="1:17" ht="30.75" customHeight="1">
      <c r="A379" s="178" t="s">
        <v>137</v>
      </c>
      <c r="B379" s="175" t="s">
        <v>230</v>
      </c>
      <c r="C379" s="170" t="s">
        <v>192</v>
      </c>
      <c r="D379" s="170" t="s">
        <v>65</v>
      </c>
      <c r="E379" s="170" t="s">
        <v>64</v>
      </c>
      <c r="F379" s="68" t="s">
        <v>30</v>
      </c>
      <c r="G379" s="13">
        <f t="shared" si="45"/>
        <v>379</v>
      </c>
      <c r="H379" s="13">
        <f t="shared" si="45"/>
        <v>200</v>
      </c>
      <c r="I379" s="13">
        <f>SUM(I380:I385)</f>
        <v>379</v>
      </c>
      <c r="J379" s="13">
        <f>SUM(J380:J385)</f>
        <v>200</v>
      </c>
      <c r="K379" s="27"/>
      <c r="L379" s="27"/>
      <c r="M379" s="27"/>
      <c r="N379" s="27"/>
      <c r="O379" s="91"/>
      <c r="P379" s="91"/>
      <c r="Q379" s="175" t="s">
        <v>84</v>
      </c>
    </row>
    <row r="380" spans="1:17" ht="21" customHeight="1">
      <c r="A380" s="210"/>
      <c r="B380" s="216"/>
      <c r="C380" s="181"/>
      <c r="D380" s="218"/>
      <c r="E380" s="218"/>
      <c r="F380" s="163">
        <v>2024</v>
      </c>
      <c r="G380" s="27">
        <f t="shared" si="45"/>
        <v>60</v>
      </c>
      <c r="H380" s="27">
        <f t="shared" si="45"/>
        <v>60</v>
      </c>
      <c r="I380" s="27">
        <v>60</v>
      </c>
      <c r="J380" s="27">
        <v>60</v>
      </c>
      <c r="K380" s="36"/>
      <c r="L380" s="36"/>
      <c r="M380" s="36"/>
      <c r="N380" s="36"/>
      <c r="O380" s="16"/>
      <c r="P380" s="16"/>
      <c r="Q380" s="217"/>
    </row>
    <row r="381" spans="1:17" ht="21" customHeight="1">
      <c r="A381" s="210"/>
      <c r="B381" s="216"/>
      <c r="C381" s="181"/>
      <c r="D381" s="218"/>
      <c r="E381" s="218"/>
      <c r="F381" s="163">
        <v>2025</v>
      </c>
      <c r="G381" s="57">
        <f t="shared" si="45"/>
        <v>63.8</v>
      </c>
      <c r="H381" s="57">
        <f t="shared" si="45"/>
        <v>10</v>
      </c>
      <c r="I381" s="57">
        <v>63.8</v>
      </c>
      <c r="J381" s="27">
        <v>10</v>
      </c>
      <c r="K381" s="36"/>
      <c r="L381" s="36"/>
      <c r="M381" s="36"/>
      <c r="N381" s="36"/>
      <c r="O381" s="16"/>
      <c r="P381" s="16"/>
      <c r="Q381" s="217"/>
    </row>
    <row r="382" spans="1:17" ht="21.75" customHeight="1">
      <c r="A382" s="210"/>
      <c r="B382" s="216"/>
      <c r="C382" s="181"/>
      <c r="D382" s="218"/>
      <c r="E382" s="218"/>
      <c r="F382" s="163">
        <v>2026</v>
      </c>
      <c r="G382" s="27">
        <f t="shared" si="45"/>
        <v>63.8</v>
      </c>
      <c r="H382" s="27">
        <f t="shared" si="45"/>
        <v>10</v>
      </c>
      <c r="I382" s="27">
        <v>63.8</v>
      </c>
      <c r="J382" s="27">
        <v>10</v>
      </c>
      <c r="K382" s="36"/>
      <c r="L382" s="36"/>
      <c r="M382" s="36"/>
      <c r="N382" s="36"/>
      <c r="O382" s="16"/>
      <c r="P382" s="16"/>
      <c r="Q382" s="217"/>
    </row>
    <row r="383" spans="1:17" ht="21" customHeight="1">
      <c r="A383" s="210"/>
      <c r="B383" s="216"/>
      <c r="C383" s="181"/>
      <c r="D383" s="218"/>
      <c r="E383" s="218"/>
      <c r="F383" s="163">
        <v>2027</v>
      </c>
      <c r="G383" s="27">
        <f t="shared" si="45"/>
        <v>63.8</v>
      </c>
      <c r="H383" s="27">
        <f t="shared" si="45"/>
        <v>60</v>
      </c>
      <c r="I383" s="27">
        <v>63.8</v>
      </c>
      <c r="J383" s="27">
        <v>60</v>
      </c>
      <c r="K383" s="36"/>
      <c r="L383" s="36"/>
      <c r="M383" s="36"/>
      <c r="N383" s="36"/>
      <c r="O383" s="16"/>
      <c r="P383" s="16"/>
      <c r="Q383" s="217"/>
    </row>
    <row r="384" spans="1:17" ht="20.25" customHeight="1">
      <c r="A384" s="210"/>
      <c r="B384" s="216"/>
      <c r="C384" s="181"/>
      <c r="D384" s="218"/>
      <c r="E384" s="218"/>
      <c r="F384" s="163">
        <v>2028</v>
      </c>
      <c r="G384" s="27">
        <f t="shared" si="45"/>
        <v>63.8</v>
      </c>
      <c r="H384" s="27">
        <f t="shared" si="45"/>
        <v>60</v>
      </c>
      <c r="I384" s="27">
        <v>63.8</v>
      </c>
      <c r="J384" s="27">
        <v>60</v>
      </c>
      <c r="K384" s="36"/>
      <c r="L384" s="36"/>
      <c r="M384" s="36"/>
      <c r="N384" s="36"/>
      <c r="O384" s="16"/>
      <c r="P384" s="16"/>
      <c r="Q384" s="217"/>
    </row>
    <row r="385" spans="1:17" ht="24" customHeight="1">
      <c r="A385" s="167"/>
      <c r="B385" s="209"/>
      <c r="C385" s="172"/>
      <c r="D385" s="171"/>
      <c r="E385" s="171"/>
      <c r="F385" s="163">
        <v>2029</v>
      </c>
      <c r="G385" s="27">
        <f t="shared" si="45"/>
        <v>63.8</v>
      </c>
      <c r="H385" s="27">
        <f t="shared" si="45"/>
        <v>0</v>
      </c>
      <c r="I385" s="27">
        <v>63.8</v>
      </c>
      <c r="J385" s="27">
        <v>0</v>
      </c>
      <c r="K385" s="36"/>
      <c r="L385" s="36"/>
      <c r="M385" s="36"/>
      <c r="N385" s="36"/>
      <c r="O385" s="16"/>
      <c r="P385" s="16"/>
      <c r="Q385" s="176"/>
    </row>
    <row r="386" spans="1:17" ht="27.75" customHeight="1">
      <c r="A386" s="178" t="s">
        <v>138</v>
      </c>
      <c r="B386" s="175" t="s">
        <v>231</v>
      </c>
      <c r="C386" s="170" t="s">
        <v>191</v>
      </c>
      <c r="D386" s="133"/>
      <c r="E386" s="133"/>
      <c r="F386" s="61" t="s">
        <v>30</v>
      </c>
      <c r="G386" s="13">
        <f>SUM(G387:G392)</f>
        <v>36950.2</v>
      </c>
      <c r="H386" s="13">
        <f>SUM(H387:H392)</f>
        <v>29293.5</v>
      </c>
      <c r="I386" s="13">
        <f>SUM(I387:I392)</f>
        <v>36950.2</v>
      </c>
      <c r="J386" s="13">
        <f>SUM(J387:J392)</f>
        <v>29293.5</v>
      </c>
      <c r="K386" s="12"/>
      <c r="L386" s="12"/>
      <c r="M386" s="12"/>
      <c r="N386" s="12"/>
      <c r="O386" s="54"/>
      <c r="P386" s="54"/>
      <c r="Q386" s="175" t="s">
        <v>2</v>
      </c>
    </row>
    <row r="387" spans="1:17" ht="31.5" customHeight="1">
      <c r="A387" s="203"/>
      <c r="B387" s="217"/>
      <c r="C387" s="181"/>
      <c r="D387" s="135"/>
      <c r="E387" s="135"/>
      <c r="F387" s="54" t="s">
        <v>39</v>
      </c>
      <c r="G387" s="8">
        <v>5858.7</v>
      </c>
      <c r="H387" s="8">
        <f>J387</f>
        <v>5858.7</v>
      </c>
      <c r="I387" s="8">
        <v>5858.7</v>
      </c>
      <c r="J387" s="8">
        <v>5858.7</v>
      </c>
      <c r="K387" s="12"/>
      <c r="L387" s="12"/>
      <c r="M387" s="12"/>
      <c r="N387" s="12"/>
      <c r="O387" s="54"/>
      <c r="P387" s="54"/>
      <c r="Q387" s="217"/>
    </row>
    <row r="388" spans="1:17" ht="25.5" customHeight="1">
      <c r="A388" s="203"/>
      <c r="B388" s="217"/>
      <c r="C388" s="181"/>
      <c r="D388" s="135"/>
      <c r="E388" s="135"/>
      <c r="F388" s="54" t="s">
        <v>40</v>
      </c>
      <c r="G388" s="8">
        <v>6218.3</v>
      </c>
      <c r="H388" s="8">
        <f>J388</f>
        <v>5858.7</v>
      </c>
      <c r="I388" s="8">
        <v>6218.3</v>
      </c>
      <c r="J388" s="8">
        <v>5858.7</v>
      </c>
      <c r="K388" s="12"/>
      <c r="L388" s="12"/>
      <c r="M388" s="12"/>
      <c r="N388" s="12"/>
      <c r="O388" s="54"/>
      <c r="P388" s="54"/>
      <c r="Q388" s="217"/>
    </row>
    <row r="389" spans="1:17" ht="21" customHeight="1">
      <c r="A389" s="203"/>
      <c r="B389" s="217"/>
      <c r="C389" s="181"/>
      <c r="D389" s="135"/>
      <c r="E389" s="135"/>
      <c r="F389" s="54" t="s">
        <v>68</v>
      </c>
      <c r="G389" s="8">
        <v>6218.3</v>
      </c>
      <c r="H389" s="8">
        <f>J389</f>
        <v>5858.7</v>
      </c>
      <c r="I389" s="8">
        <v>6218.3</v>
      </c>
      <c r="J389" s="8">
        <v>5858.7</v>
      </c>
      <c r="K389" s="12"/>
      <c r="L389" s="12"/>
      <c r="M389" s="12"/>
      <c r="N389" s="12"/>
      <c r="O389" s="54"/>
      <c r="P389" s="54"/>
      <c r="Q389" s="217"/>
    </row>
    <row r="390" spans="1:17" ht="22.5" customHeight="1">
      <c r="A390" s="203"/>
      <c r="B390" s="217"/>
      <c r="C390" s="181"/>
      <c r="D390" s="135"/>
      <c r="E390" s="135"/>
      <c r="F390" s="54" t="s">
        <v>69</v>
      </c>
      <c r="G390" s="8">
        <v>6218.3</v>
      </c>
      <c r="H390" s="8">
        <f>J390</f>
        <v>5858.7</v>
      </c>
      <c r="I390" s="8">
        <v>6218.3</v>
      </c>
      <c r="J390" s="8">
        <v>5858.7</v>
      </c>
      <c r="K390" s="12"/>
      <c r="L390" s="12"/>
      <c r="M390" s="12"/>
      <c r="N390" s="12"/>
      <c r="O390" s="54"/>
      <c r="P390" s="54"/>
      <c r="Q390" s="217"/>
    </row>
    <row r="391" spans="1:17" ht="23.25" customHeight="1">
      <c r="A391" s="203"/>
      <c r="B391" s="217"/>
      <c r="C391" s="181"/>
      <c r="D391" s="135" t="s">
        <v>63</v>
      </c>
      <c r="E391" s="135" t="s">
        <v>66</v>
      </c>
      <c r="F391" s="30" t="s">
        <v>70</v>
      </c>
      <c r="G391" s="8">
        <v>6218.3</v>
      </c>
      <c r="H391" s="8">
        <f>J391</f>
        <v>5858.7</v>
      </c>
      <c r="I391" s="8">
        <v>6218.3</v>
      </c>
      <c r="J391" s="8">
        <v>5858.7</v>
      </c>
      <c r="K391" s="31"/>
      <c r="L391" s="31"/>
      <c r="M391" s="31"/>
      <c r="N391" s="31"/>
      <c r="O391" s="30"/>
      <c r="P391" s="54"/>
      <c r="Q391" s="217"/>
    </row>
    <row r="392" spans="1:17" ht="26.25" customHeight="1">
      <c r="A392" s="177"/>
      <c r="B392" s="176"/>
      <c r="C392" s="172"/>
      <c r="D392" s="152"/>
      <c r="E392" s="152"/>
      <c r="F392" s="30" t="s">
        <v>71</v>
      </c>
      <c r="G392" s="8">
        <v>6218.3</v>
      </c>
      <c r="H392" s="8">
        <v>0</v>
      </c>
      <c r="I392" s="8">
        <v>6218.3</v>
      </c>
      <c r="J392" s="8">
        <v>0</v>
      </c>
      <c r="K392" s="31"/>
      <c r="L392" s="31"/>
      <c r="M392" s="31"/>
      <c r="N392" s="31"/>
      <c r="O392" s="30"/>
      <c r="P392" s="20"/>
      <c r="Q392" s="176"/>
    </row>
    <row r="393" spans="1:17" ht="19.5" customHeight="1">
      <c r="A393" s="178" t="s">
        <v>139</v>
      </c>
      <c r="B393" s="175" t="s">
        <v>232</v>
      </c>
      <c r="C393" s="135"/>
      <c r="D393" s="136"/>
      <c r="E393" s="136"/>
      <c r="F393" s="159" t="s">
        <v>30</v>
      </c>
      <c r="G393" s="13">
        <f>G394+G395+G396+G397+G398+G399</f>
        <v>1892.5</v>
      </c>
      <c r="H393" s="13">
        <f>H394+H395+H396+H397+H398+H399</f>
        <v>1500</v>
      </c>
      <c r="I393" s="13">
        <f>I394+I395+I396+I397+I398+I399</f>
        <v>1892.5</v>
      </c>
      <c r="J393" s="13">
        <f>J394+J395+J396+J397+J398+J399</f>
        <v>1500</v>
      </c>
      <c r="K393" s="31"/>
      <c r="L393" s="31"/>
      <c r="M393" s="31"/>
      <c r="N393" s="31"/>
      <c r="O393" s="30"/>
      <c r="P393" s="21"/>
      <c r="Q393" s="175" t="s">
        <v>2</v>
      </c>
    </row>
    <row r="394" spans="1:17" ht="25.5" customHeight="1">
      <c r="A394" s="210"/>
      <c r="B394" s="216"/>
      <c r="C394" s="181" t="s">
        <v>191</v>
      </c>
      <c r="D394" s="135"/>
      <c r="E394" s="135"/>
      <c r="F394" s="156" t="s">
        <v>39</v>
      </c>
      <c r="G394" s="8">
        <v>300</v>
      </c>
      <c r="H394" s="8">
        <f>J394</f>
        <v>300</v>
      </c>
      <c r="I394" s="8">
        <v>300</v>
      </c>
      <c r="J394" s="8">
        <v>300</v>
      </c>
      <c r="K394" s="31"/>
      <c r="L394" s="31"/>
      <c r="M394" s="31"/>
      <c r="N394" s="31"/>
      <c r="O394" s="30"/>
      <c r="P394" s="21"/>
      <c r="Q394" s="217"/>
    </row>
    <row r="395" spans="1:17" ht="22.5" customHeight="1">
      <c r="A395" s="210"/>
      <c r="B395" s="216"/>
      <c r="C395" s="181"/>
      <c r="D395" s="135"/>
      <c r="E395" s="135"/>
      <c r="F395" s="156" t="s">
        <v>40</v>
      </c>
      <c r="G395" s="8">
        <v>318.5</v>
      </c>
      <c r="H395" s="8">
        <f>J395</f>
        <v>300</v>
      </c>
      <c r="I395" s="8">
        <v>318.5</v>
      </c>
      <c r="J395" s="8">
        <v>300</v>
      </c>
      <c r="K395" s="31"/>
      <c r="L395" s="31"/>
      <c r="M395" s="31"/>
      <c r="N395" s="31"/>
      <c r="O395" s="30"/>
      <c r="P395" s="21"/>
      <c r="Q395" s="217"/>
    </row>
    <row r="396" spans="1:17" ht="22.5" customHeight="1">
      <c r="A396" s="210"/>
      <c r="B396" s="216"/>
      <c r="C396" s="181"/>
      <c r="D396" s="135" t="s">
        <v>63</v>
      </c>
      <c r="E396" s="135" t="s">
        <v>66</v>
      </c>
      <c r="F396" s="156" t="s">
        <v>68</v>
      </c>
      <c r="G396" s="8">
        <v>318.5</v>
      </c>
      <c r="H396" s="8">
        <f>J396</f>
        <v>300</v>
      </c>
      <c r="I396" s="8">
        <v>318.5</v>
      </c>
      <c r="J396" s="8">
        <v>300</v>
      </c>
      <c r="K396" s="31"/>
      <c r="L396" s="31"/>
      <c r="M396" s="31"/>
      <c r="N396" s="31"/>
      <c r="O396" s="30"/>
      <c r="P396" s="21"/>
      <c r="Q396" s="217"/>
    </row>
    <row r="397" spans="1:17" ht="23.25" customHeight="1">
      <c r="A397" s="210"/>
      <c r="B397" s="216"/>
      <c r="C397" s="181"/>
      <c r="D397" s="135"/>
      <c r="E397" s="135"/>
      <c r="F397" s="156" t="s">
        <v>69</v>
      </c>
      <c r="G397" s="8">
        <v>318.5</v>
      </c>
      <c r="H397" s="8">
        <f>J397</f>
        <v>300</v>
      </c>
      <c r="I397" s="8">
        <v>318.5</v>
      </c>
      <c r="J397" s="8">
        <v>300</v>
      </c>
      <c r="K397" s="31"/>
      <c r="L397" s="31"/>
      <c r="M397" s="31"/>
      <c r="N397" s="31"/>
      <c r="O397" s="30"/>
      <c r="P397" s="21"/>
      <c r="Q397" s="217"/>
    </row>
    <row r="398" spans="1:17" ht="23.25" customHeight="1">
      <c r="A398" s="210"/>
      <c r="B398" s="216"/>
      <c r="C398" s="181"/>
      <c r="D398" s="135"/>
      <c r="E398" s="135"/>
      <c r="F398" s="156" t="s">
        <v>70</v>
      </c>
      <c r="G398" s="8">
        <v>318.5</v>
      </c>
      <c r="H398" s="8">
        <f>J398</f>
        <v>300</v>
      </c>
      <c r="I398" s="8">
        <v>318.5</v>
      </c>
      <c r="J398" s="8">
        <v>300</v>
      </c>
      <c r="K398" s="31"/>
      <c r="L398" s="31"/>
      <c r="M398" s="31"/>
      <c r="N398" s="31"/>
      <c r="O398" s="30"/>
      <c r="P398" s="21"/>
      <c r="Q398" s="217"/>
    </row>
    <row r="399" spans="1:17" ht="21" customHeight="1">
      <c r="A399" s="167"/>
      <c r="B399" s="209"/>
      <c r="C399" s="134"/>
      <c r="D399" s="135"/>
      <c r="E399" s="135"/>
      <c r="F399" s="156" t="s">
        <v>71</v>
      </c>
      <c r="G399" s="8">
        <v>318.5</v>
      </c>
      <c r="H399" s="8">
        <v>0</v>
      </c>
      <c r="I399" s="8">
        <v>318.5</v>
      </c>
      <c r="J399" s="8">
        <v>0</v>
      </c>
      <c r="K399" s="31"/>
      <c r="L399" s="31"/>
      <c r="M399" s="31"/>
      <c r="N399" s="31"/>
      <c r="O399" s="30"/>
      <c r="P399" s="21"/>
      <c r="Q399" s="176"/>
    </row>
    <row r="400" spans="1:17" ht="15">
      <c r="A400" s="178"/>
      <c r="B400" s="186" t="s">
        <v>166</v>
      </c>
      <c r="C400" s="170"/>
      <c r="D400" s="133"/>
      <c r="E400" s="133"/>
      <c r="F400" s="161" t="s">
        <v>76</v>
      </c>
      <c r="G400" s="13">
        <f>SUM(G401:G406)</f>
        <v>77044.1</v>
      </c>
      <c r="H400" s="13">
        <f>H401+H402+H403+H404+H405+H406</f>
        <v>44462.5</v>
      </c>
      <c r="I400" s="13">
        <f>I401+I402+I403+I404+I405+I406</f>
        <v>77044.1</v>
      </c>
      <c r="J400" s="13">
        <f>SUM(J401+J402+J403+J404+J405+J406)</f>
        <v>44462.5</v>
      </c>
      <c r="K400" s="8"/>
      <c r="L400" s="8"/>
      <c r="M400" s="8"/>
      <c r="N400" s="8"/>
      <c r="O400" s="95"/>
      <c r="P400" s="95"/>
      <c r="Q400" s="170"/>
    </row>
    <row r="401" spans="1:17" ht="15">
      <c r="A401" s="221"/>
      <c r="B401" s="226"/>
      <c r="C401" s="181"/>
      <c r="D401" s="135"/>
      <c r="E401" s="135"/>
      <c r="F401" s="158" t="s">
        <v>39</v>
      </c>
      <c r="G401" s="8">
        <f aca="true" t="shared" si="46" ref="G401:H406">G177+G184+G191+G198+G205+G212+G219+G226+G233+G240+G247+G254+G261+G268+G275+G282+G289+G296+G303+G310+G317+G324+G331+G338+G345+G352+G359+G366+G373+G380+G387+G394</f>
        <v>10481.1</v>
      </c>
      <c r="H401" s="8">
        <f t="shared" si="46"/>
        <v>8980.5</v>
      </c>
      <c r="I401" s="8">
        <f aca="true" t="shared" si="47" ref="I401:I406">I177+I184++I191+I198+I205+I212+I219+I226+I233+I240+I247+I254+I261+I268+I275+I282+I289+I296+I303+I310+I317+I324+I331+I338+I345+I352+I359+I366+I373+I380+I387+I394</f>
        <v>10481.1</v>
      </c>
      <c r="J401" s="8">
        <f aca="true" t="shared" si="48" ref="J401:J406">J177+J184+J191+J198+J205+J212+J219+J226+J233+J240+J247+J254+J261+J268+J275+J282+J289+J296+J303+J310+J317+J324+J331+J338+J345+J352+J359+J366+J373+J380+J387+J394</f>
        <v>8980.5</v>
      </c>
      <c r="K401" s="8"/>
      <c r="L401" s="8"/>
      <c r="M401" s="8"/>
      <c r="N401" s="8"/>
      <c r="O401" s="95"/>
      <c r="P401" s="95"/>
      <c r="Q401" s="181"/>
    </row>
    <row r="402" spans="1:17" ht="15">
      <c r="A402" s="221"/>
      <c r="B402" s="226"/>
      <c r="C402" s="181"/>
      <c r="D402" s="135"/>
      <c r="E402" s="135"/>
      <c r="F402" s="158" t="s">
        <v>40</v>
      </c>
      <c r="G402" s="8">
        <f t="shared" si="46"/>
        <v>13299.7</v>
      </c>
      <c r="H402" s="8">
        <f t="shared" si="46"/>
        <v>8760.5</v>
      </c>
      <c r="I402" s="8">
        <f t="shared" si="47"/>
        <v>13299.7</v>
      </c>
      <c r="J402" s="8">
        <f t="shared" si="48"/>
        <v>8760.5</v>
      </c>
      <c r="K402" s="8"/>
      <c r="L402" s="8"/>
      <c r="M402" s="8"/>
      <c r="N402" s="8"/>
      <c r="O402" s="95"/>
      <c r="P402" s="95"/>
      <c r="Q402" s="181"/>
    </row>
    <row r="403" spans="1:17" ht="15">
      <c r="A403" s="221"/>
      <c r="B403" s="226"/>
      <c r="C403" s="181"/>
      <c r="D403" s="135"/>
      <c r="E403" s="135"/>
      <c r="F403" s="158" t="s">
        <v>68</v>
      </c>
      <c r="G403" s="8">
        <f t="shared" si="46"/>
        <v>13299.7</v>
      </c>
      <c r="H403" s="8">
        <f t="shared" si="46"/>
        <v>8760.5</v>
      </c>
      <c r="I403" s="8">
        <f t="shared" si="47"/>
        <v>13299.7</v>
      </c>
      <c r="J403" s="8">
        <f t="shared" si="48"/>
        <v>8760.5</v>
      </c>
      <c r="K403" s="8"/>
      <c r="L403" s="8"/>
      <c r="M403" s="8"/>
      <c r="N403" s="8"/>
      <c r="O403" s="95"/>
      <c r="P403" s="95"/>
      <c r="Q403" s="181"/>
    </row>
    <row r="404" spans="1:17" ht="15">
      <c r="A404" s="221"/>
      <c r="B404" s="226"/>
      <c r="C404" s="181"/>
      <c r="D404" s="135"/>
      <c r="E404" s="135"/>
      <c r="F404" s="158" t="s">
        <v>69</v>
      </c>
      <c r="G404" s="8">
        <f t="shared" si="46"/>
        <v>13321.2</v>
      </c>
      <c r="H404" s="8">
        <f t="shared" si="46"/>
        <v>8980.5</v>
      </c>
      <c r="I404" s="8">
        <f t="shared" si="47"/>
        <v>13321.2</v>
      </c>
      <c r="J404" s="8">
        <f t="shared" si="48"/>
        <v>8980.5</v>
      </c>
      <c r="K404" s="8"/>
      <c r="L404" s="8"/>
      <c r="M404" s="8"/>
      <c r="N404" s="8"/>
      <c r="O404" s="95"/>
      <c r="P404" s="95"/>
      <c r="Q404" s="181"/>
    </row>
    <row r="405" spans="1:17" ht="15">
      <c r="A405" s="221"/>
      <c r="B405" s="226"/>
      <c r="C405" s="181"/>
      <c r="D405" s="135"/>
      <c r="E405" s="135"/>
      <c r="F405" s="156" t="s">
        <v>70</v>
      </c>
      <c r="G405" s="8">
        <f t="shared" si="46"/>
        <v>13321.2</v>
      </c>
      <c r="H405" s="8">
        <f t="shared" si="46"/>
        <v>8980.5</v>
      </c>
      <c r="I405" s="8">
        <f t="shared" si="47"/>
        <v>13321.2</v>
      </c>
      <c r="J405" s="8">
        <f t="shared" si="48"/>
        <v>8980.5</v>
      </c>
      <c r="K405" s="29"/>
      <c r="L405" s="29"/>
      <c r="M405" s="29"/>
      <c r="N405" s="29"/>
      <c r="O405" s="90"/>
      <c r="P405" s="90"/>
      <c r="Q405" s="181"/>
    </row>
    <row r="406" spans="1:17" ht="15">
      <c r="A406" s="221"/>
      <c r="B406" s="226"/>
      <c r="C406" s="181"/>
      <c r="D406" s="135"/>
      <c r="E406" s="135"/>
      <c r="F406" s="156" t="s">
        <v>71</v>
      </c>
      <c r="G406" s="8">
        <f t="shared" si="46"/>
        <v>13321.2</v>
      </c>
      <c r="H406" s="8">
        <f t="shared" si="46"/>
        <v>0</v>
      </c>
      <c r="I406" s="8">
        <f t="shared" si="47"/>
        <v>13321.2</v>
      </c>
      <c r="J406" s="8">
        <f t="shared" si="48"/>
        <v>0</v>
      </c>
      <c r="K406" s="29"/>
      <c r="L406" s="29"/>
      <c r="M406" s="29"/>
      <c r="N406" s="29"/>
      <c r="O406" s="90"/>
      <c r="P406" s="90"/>
      <c r="Q406" s="181"/>
    </row>
    <row r="407" spans="1:17" ht="15">
      <c r="A407" s="224"/>
      <c r="B407" s="193" t="s">
        <v>58</v>
      </c>
      <c r="C407" s="182"/>
      <c r="D407" s="182"/>
      <c r="E407" s="182"/>
      <c r="F407" s="61" t="s">
        <v>30</v>
      </c>
      <c r="G407" s="18">
        <f>SUM(G408:G413)</f>
        <v>294479.9</v>
      </c>
      <c r="H407" s="18">
        <f>H408+H409+H410+H411+H412+H413</f>
        <v>200049.9</v>
      </c>
      <c r="I407" s="18">
        <f>I408+I409+I410+I411+I412+I413</f>
        <v>287129.9</v>
      </c>
      <c r="J407" s="18">
        <f>SUM(J408:J413)</f>
        <v>197199.9</v>
      </c>
      <c r="K407" s="18"/>
      <c r="L407" s="18"/>
      <c r="M407" s="18">
        <f>SUM(M408:M413)</f>
        <v>7350</v>
      </c>
      <c r="N407" s="18">
        <f>SUM(N408:N413)</f>
        <v>2850</v>
      </c>
      <c r="O407" s="54"/>
      <c r="P407" s="54"/>
      <c r="Q407" s="170"/>
    </row>
    <row r="408" spans="1:17" ht="15">
      <c r="A408" s="224"/>
      <c r="B408" s="193"/>
      <c r="C408" s="182"/>
      <c r="D408" s="182"/>
      <c r="E408" s="182"/>
      <c r="F408" s="54" t="s">
        <v>39</v>
      </c>
      <c r="G408" s="14">
        <f aca="true" t="shared" si="49" ref="G408:J413">G126+G169+G401</f>
        <v>42738</v>
      </c>
      <c r="H408" s="14">
        <f t="shared" si="49"/>
        <v>40689.5</v>
      </c>
      <c r="I408" s="14">
        <f t="shared" si="49"/>
        <v>41588</v>
      </c>
      <c r="J408" s="14">
        <f t="shared" si="49"/>
        <v>39739.5</v>
      </c>
      <c r="K408" s="14"/>
      <c r="L408" s="14"/>
      <c r="M408" s="14">
        <f aca="true" t="shared" si="50" ref="M408:N413">M126</f>
        <v>1150</v>
      </c>
      <c r="N408" s="14">
        <f t="shared" si="50"/>
        <v>950</v>
      </c>
      <c r="O408" s="54"/>
      <c r="P408" s="54"/>
      <c r="Q408" s="181"/>
    </row>
    <row r="409" spans="1:17" ht="15">
      <c r="A409" s="224"/>
      <c r="B409" s="193"/>
      <c r="C409" s="182"/>
      <c r="D409" s="182"/>
      <c r="E409" s="182"/>
      <c r="F409" s="54" t="s">
        <v>40</v>
      </c>
      <c r="G409" s="14">
        <f t="shared" si="49"/>
        <v>47600.2</v>
      </c>
      <c r="H409" s="14">
        <f t="shared" si="49"/>
        <v>40315.1</v>
      </c>
      <c r="I409" s="14">
        <f t="shared" si="49"/>
        <v>45900.2</v>
      </c>
      <c r="J409" s="14">
        <f t="shared" si="49"/>
        <v>39365.1</v>
      </c>
      <c r="K409" s="14"/>
      <c r="L409" s="14"/>
      <c r="M409" s="14">
        <f t="shared" si="50"/>
        <v>1700</v>
      </c>
      <c r="N409" s="14">
        <f t="shared" si="50"/>
        <v>950</v>
      </c>
      <c r="O409" s="54"/>
      <c r="P409" s="54"/>
      <c r="Q409" s="181"/>
    </row>
    <row r="410" spans="1:17" ht="15">
      <c r="A410" s="224"/>
      <c r="B410" s="193"/>
      <c r="C410" s="182"/>
      <c r="D410" s="182"/>
      <c r="E410" s="182"/>
      <c r="F410" s="54" t="s">
        <v>68</v>
      </c>
      <c r="G410" s="14">
        <f t="shared" si="49"/>
        <v>51094.3</v>
      </c>
      <c r="H410" s="14">
        <f t="shared" si="49"/>
        <v>40315.1</v>
      </c>
      <c r="I410" s="14">
        <f t="shared" si="49"/>
        <v>49894.3</v>
      </c>
      <c r="J410" s="14">
        <f t="shared" si="49"/>
        <v>39365.1</v>
      </c>
      <c r="K410" s="14"/>
      <c r="L410" s="14"/>
      <c r="M410" s="14">
        <f t="shared" si="50"/>
        <v>1200</v>
      </c>
      <c r="N410" s="14">
        <f t="shared" si="50"/>
        <v>950</v>
      </c>
      <c r="O410" s="54"/>
      <c r="P410" s="54"/>
      <c r="Q410" s="181"/>
    </row>
    <row r="411" spans="1:17" ht="15">
      <c r="A411" s="224"/>
      <c r="B411" s="193"/>
      <c r="C411" s="182"/>
      <c r="D411" s="182"/>
      <c r="E411" s="182"/>
      <c r="F411" s="54" t="s">
        <v>69</v>
      </c>
      <c r="G411" s="14">
        <f t="shared" si="49"/>
        <v>51015.8</v>
      </c>
      <c r="H411" s="14">
        <f t="shared" si="49"/>
        <v>39365.1</v>
      </c>
      <c r="I411" s="14">
        <f t="shared" si="49"/>
        <v>49915.8</v>
      </c>
      <c r="J411" s="14">
        <f t="shared" si="49"/>
        <v>39365.1</v>
      </c>
      <c r="K411" s="14"/>
      <c r="L411" s="14"/>
      <c r="M411" s="14">
        <f t="shared" si="50"/>
        <v>1100</v>
      </c>
      <c r="N411" s="14">
        <f t="shared" si="50"/>
        <v>0</v>
      </c>
      <c r="O411" s="54"/>
      <c r="P411" s="54"/>
      <c r="Q411" s="181"/>
    </row>
    <row r="412" spans="1:17" ht="15">
      <c r="A412" s="224"/>
      <c r="B412" s="193"/>
      <c r="C412" s="182"/>
      <c r="D412" s="182"/>
      <c r="E412" s="182"/>
      <c r="F412" s="54" t="s">
        <v>70</v>
      </c>
      <c r="G412" s="14">
        <f t="shared" si="49"/>
        <v>51015.8</v>
      </c>
      <c r="H412" s="14">
        <f t="shared" si="49"/>
        <v>39365.1</v>
      </c>
      <c r="I412" s="14">
        <f t="shared" si="49"/>
        <v>49915.8</v>
      </c>
      <c r="J412" s="14">
        <f t="shared" si="49"/>
        <v>39365.1</v>
      </c>
      <c r="K412" s="14"/>
      <c r="L412" s="14"/>
      <c r="M412" s="14">
        <f t="shared" si="50"/>
        <v>1100</v>
      </c>
      <c r="N412" s="14">
        <f t="shared" si="50"/>
        <v>0</v>
      </c>
      <c r="O412" s="54"/>
      <c r="P412" s="54"/>
      <c r="Q412" s="181"/>
    </row>
    <row r="413" spans="1:17" ht="15">
      <c r="A413" s="224"/>
      <c r="B413" s="193"/>
      <c r="C413" s="182"/>
      <c r="D413" s="182"/>
      <c r="E413" s="182"/>
      <c r="F413" s="54" t="s">
        <v>71</v>
      </c>
      <c r="G413" s="14">
        <f t="shared" si="49"/>
        <v>51015.8</v>
      </c>
      <c r="H413" s="14">
        <f t="shared" si="49"/>
        <v>0</v>
      </c>
      <c r="I413" s="14">
        <f t="shared" si="49"/>
        <v>49915.8</v>
      </c>
      <c r="J413" s="14">
        <f t="shared" si="49"/>
        <v>0</v>
      </c>
      <c r="K413" s="14"/>
      <c r="L413" s="14"/>
      <c r="M413" s="14">
        <f t="shared" si="50"/>
        <v>1100</v>
      </c>
      <c r="N413" s="14">
        <f t="shared" si="50"/>
        <v>0</v>
      </c>
      <c r="O413" s="54"/>
      <c r="P413" s="54"/>
      <c r="Q413" s="172"/>
    </row>
    <row r="414" spans="1:17" ht="15">
      <c r="A414" s="40"/>
      <c r="B414" s="22"/>
      <c r="C414" s="83"/>
      <c r="D414" s="70"/>
      <c r="E414" s="70"/>
      <c r="F414" s="22"/>
      <c r="G414" s="38"/>
      <c r="H414" s="38"/>
      <c r="I414" s="38"/>
      <c r="J414" s="38"/>
      <c r="K414" s="38"/>
      <c r="L414" s="38"/>
      <c r="M414" s="38"/>
      <c r="N414" s="38"/>
      <c r="O414" s="9"/>
      <c r="P414" s="9"/>
      <c r="Q414" s="23"/>
    </row>
    <row r="415" spans="1:17" ht="15">
      <c r="A415" s="255"/>
      <c r="B415" s="255"/>
      <c r="C415" s="255"/>
      <c r="D415" s="255"/>
      <c r="E415" s="255"/>
      <c r="F415" s="255"/>
      <c r="G415" s="255"/>
      <c r="H415" s="255"/>
      <c r="I415" s="255"/>
      <c r="J415" s="255"/>
      <c r="K415" s="255"/>
      <c r="L415" s="255"/>
      <c r="M415" s="255"/>
      <c r="N415" s="38"/>
      <c r="O415" s="9"/>
      <c r="P415" s="9"/>
      <c r="Q415" s="23"/>
    </row>
    <row r="416" spans="1:17" ht="15">
      <c r="A416" s="255"/>
      <c r="B416" s="255"/>
      <c r="C416" s="255"/>
      <c r="D416" s="255"/>
      <c r="E416" s="255"/>
      <c r="F416" s="255"/>
      <c r="G416" s="255"/>
      <c r="H416" s="255"/>
      <c r="I416" s="255"/>
      <c r="J416" s="255"/>
      <c r="K416" s="255"/>
      <c r="L416" s="255"/>
      <c r="M416" s="255"/>
      <c r="N416" s="38"/>
      <c r="O416" s="9"/>
      <c r="P416" s="9"/>
      <c r="Q416" s="23"/>
    </row>
    <row r="417" spans="1:17" ht="15">
      <c r="A417" s="40"/>
      <c r="B417" s="22"/>
      <c r="C417" s="83"/>
      <c r="D417" s="70"/>
      <c r="E417" s="70"/>
      <c r="F417" s="80"/>
      <c r="G417" s="38"/>
      <c r="H417" s="38"/>
      <c r="I417" s="38"/>
      <c r="J417" s="38"/>
      <c r="K417" s="38"/>
      <c r="L417" s="38"/>
      <c r="M417" s="38"/>
      <c r="N417" s="38"/>
      <c r="O417" s="9"/>
      <c r="P417" s="9"/>
      <c r="Q417" s="23"/>
    </row>
    <row r="418" spans="1:17" ht="15">
      <c r="A418" s="40"/>
      <c r="B418" s="22"/>
      <c r="C418" s="83"/>
      <c r="D418" s="70"/>
      <c r="E418" s="70"/>
      <c r="F418" s="80"/>
      <c r="G418" s="38"/>
      <c r="H418" s="38"/>
      <c r="I418" s="38"/>
      <c r="J418" s="38"/>
      <c r="K418" s="38"/>
      <c r="L418" s="38"/>
      <c r="M418" s="38"/>
      <c r="N418" s="38"/>
      <c r="O418" s="9"/>
      <c r="P418" s="9"/>
      <c r="Q418" s="23"/>
    </row>
    <row r="419" spans="1:17" ht="15">
      <c r="A419" s="40"/>
      <c r="B419" s="22"/>
      <c r="C419" s="84"/>
      <c r="D419" s="71"/>
      <c r="E419" s="71"/>
      <c r="F419" s="80"/>
      <c r="G419" s="38"/>
      <c r="H419" s="38"/>
      <c r="I419" s="38"/>
      <c r="J419" s="38"/>
      <c r="K419" s="38"/>
      <c r="L419" s="38"/>
      <c r="M419" s="38"/>
      <c r="N419" s="38"/>
      <c r="O419" s="9"/>
      <c r="P419" s="9"/>
      <c r="Q419" s="23"/>
    </row>
    <row r="420" spans="1:17" ht="15">
      <c r="A420" s="40"/>
      <c r="B420" s="22"/>
      <c r="C420" s="84"/>
      <c r="D420" s="71"/>
      <c r="E420" s="71"/>
      <c r="F420" s="80"/>
      <c r="G420" s="38"/>
      <c r="H420" s="38"/>
      <c r="I420" s="38"/>
      <c r="J420" s="38"/>
      <c r="K420" s="38"/>
      <c r="L420" s="38"/>
      <c r="M420" s="38"/>
      <c r="N420" s="38"/>
      <c r="O420" s="9"/>
      <c r="P420" s="9"/>
      <c r="Q420" s="23"/>
    </row>
    <row r="421" spans="1:17" ht="15">
      <c r="A421" s="40"/>
      <c r="B421" s="22"/>
      <c r="C421" s="84"/>
      <c r="D421" s="71"/>
      <c r="E421" s="71"/>
      <c r="F421" s="81"/>
      <c r="G421" s="38"/>
      <c r="H421" s="38"/>
      <c r="I421" s="38"/>
      <c r="J421" s="38"/>
      <c r="K421" s="38"/>
      <c r="L421" s="38"/>
      <c r="M421" s="38"/>
      <c r="N421" s="38"/>
      <c r="O421" s="9"/>
      <c r="P421" s="9"/>
      <c r="Q421" s="23"/>
    </row>
    <row r="422" spans="1:17" ht="15">
      <c r="A422" s="40"/>
      <c r="B422" s="22"/>
      <c r="C422" s="84"/>
      <c r="D422" s="71"/>
      <c r="E422" s="71"/>
      <c r="F422" s="81"/>
      <c r="G422" s="38"/>
      <c r="H422" s="38"/>
      <c r="I422" s="38"/>
      <c r="J422" s="38"/>
      <c r="K422" s="38"/>
      <c r="L422" s="38"/>
      <c r="M422" s="38"/>
      <c r="N422" s="38"/>
      <c r="O422" s="9"/>
      <c r="P422" s="9"/>
      <c r="Q422" s="23"/>
    </row>
    <row r="423" spans="1:17" ht="15">
      <c r="A423" s="40"/>
      <c r="B423" s="22"/>
      <c r="C423" s="83"/>
      <c r="D423" s="70"/>
      <c r="E423" s="70"/>
      <c r="F423" s="81"/>
      <c r="G423" s="38"/>
      <c r="H423" s="38"/>
      <c r="I423" s="38"/>
      <c r="J423" s="38"/>
      <c r="K423" s="38"/>
      <c r="L423" s="38"/>
      <c r="M423" s="38"/>
      <c r="N423" s="38"/>
      <c r="O423" s="9"/>
      <c r="P423" s="9"/>
      <c r="Q423" s="23"/>
    </row>
    <row r="424" spans="1:17" ht="15">
      <c r="A424" s="40"/>
      <c r="B424" s="22"/>
      <c r="C424" s="83"/>
      <c r="D424" s="70"/>
      <c r="E424" s="70"/>
      <c r="F424" s="81"/>
      <c r="G424" s="38"/>
      <c r="H424" s="38"/>
      <c r="I424" s="38"/>
      <c r="J424" s="38"/>
      <c r="K424" s="38"/>
      <c r="L424" s="38"/>
      <c r="M424" s="38"/>
      <c r="N424" s="38"/>
      <c r="O424" s="9"/>
      <c r="P424" s="9"/>
      <c r="Q424" s="23"/>
    </row>
    <row r="425" spans="1:17" ht="15">
      <c r="A425" s="40"/>
      <c r="B425" s="22"/>
      <c r="C425" s="83"/>
      <c r="D425" s="70"/>
      <c r="E425" s="70"/>
      <c r="F425" s="81"/>
      <c r="G425" s="38"/>
      <c r="H425" s="38"/>
      <c r="I425" s="38"/>
      <c r="J425" s="38"/>
      <c r="K425" s="38"/>
      <c r="L425" s="38"/>
      <c r="M425" s="38"/>
      <c r="N425" s="38"/>
      <c r="O425" s="9"/>
      <c r="P425" s="9"/>
      <c r="Q425" s="23"/>
    </row>
    <row r="426" spans="1:17" ht="15">
      <c r="A426" s="40"/>
      <c r="B426" s="22"/>
      <c r="C426" s="83"/>
      <c r="D426" s="70"/>
      <c r="E426" s="70"/>
      <c r="F426" s="22"/>
      <c r="G426" s="38"/>
      <c r="H426" s="38"/>
      <c r="I426" s="38"/>
      <c r="J426" s="38"/>
      <c r="K426" s="38"/>
      <c r="L426" s="38"/>
      <c r="M426" s="38"/>
      <c r="N426" s="38"/>
      <c r="O426" s="9"/>
      <c r="P426" s="9"/>
      <c r="Q426" s="23"/>
    </row>
    <row r="427" spans="1:17" ht="15">
      <c r="A427" s="40"/>
      <c r="B427" s="22"/>
      <c r="C427" s="83"/>
      <c r="D427" s="70"/>
      <c r="E427" s="70"/>
      <c r="F427" s="22"/>
      <c r="G427" s="38"/>
      <c r="H427" s="38"/>
      <c r="I427" s="38"/>
      <c r="J427" s="38"/>
      <c r="K427" s="38"/>
      <c r="L427" s="38"/>
      <c r="M427" s="38"/>
      <c r="N427" s="38"/>
      <c r="O427" s="9"/>
      <c r="P427" s="9"/>
      <c r="Q427" s="23"/>
    </row>
    <row r="428" spans="1:17" ht="15">
      <c r="A428" s="40"/>
      <c r="B428" s="22"/>
      <c r="C428" s="83"/>
      <c r="D428" s="70"/>
      <c r="E428" s="70"/>
      <c r="F428" s="22"/>
      <c r="G428" s="38"/>
      <c r="H428" s="38"/>
      <c r="I428" s="38"/>
      <c r="J428" s="38"/>
      <c r="K428" s="38"/>
      <c r="L428" s="38"/>
      <c r="M428" s="38"/>
      <c r="N428" s="38"/>
      <c r="O428" s="9"/>
      <c r="P428" s="9"/>
      <c r="Q428" s="23"/>
    </row>
    <row r="429" spans="1:17" ht="15">
      <c r="A429" s="40"/>
      <c r="B429" s="22"/>
      <c r="C429" s="83"/>
      <c r="D429" s="70"/>
      <c r="E429" s="70"/>
      <c r="F429" s="22"/>
      <c r="G429" s="38"/>
      <c r="H429" s="38"/>
      <c r="I429" s="38"/>
      <c r="J429" s="38"/>
      <c r="K429" s="38"/>
      <c r="L429" s="38"/>
      <c r="M429" s="38"/>
      <c r="N429" s="38"/>
      <c r="O429" s="9"/>
      <c r="P429" s="9"/>
      <c r="Q429" s="23"/>
    </row>
    <row r="430" spans="1:17" ht="15">
      <c r="A430" s="40"/>
      <c r="B430" s="22"/>
      <c r="C430" s="83"/>
      <c r="D430" s="70"/>
      <c r="E430" s="70"/>
      <c r="F430" s="22"/>
      <c r="G430" s="38"/>
      <c r="H430" s="38"/>
      <c r="I430" s="38"/>
      <c r="J430" s="38"/>
      <c r="K430" s="38"/>
      <c r="L430" s="38"/>
      <c r="M430" s="38"/>
      <c r="N430" s="38"/>
      <c r="O430" s="9"/>
      <c r="P430" s="9"/>
      <c r="Q430" s="23"/>
    </row>
    <row r="431" spans="1:17" ht="15">
      <c r="A431" s="40"/>
      <c r="B431" s="22"/>
      <c r="C431" s="83"/>
      <c r="D431" s="70"/>
      <c r="E431" s="70"/>
      <c r="F431" s="22"/>
      <c r="G431" s="38"/>
      <c r="H431" s="38"/>
      <c r="I431" s="38"/>
      <c r="J431" s="38"/>
      <c r="K431" s="38"/>
      <c r="L431" s="38"/>
      <c r="M431" s="38"/>
      <c r="N431" s="38"/>
      <c r="O431" s="9"/>
      <c r="P431" s="9"/>
      <c r="Q431" s="23"/>
    </row>
    <row r="432" spans="1:17" ht="15">
      <c r="A432" s="40"/>
      <c r="B432" s="22"/>
      <c r="C432" s="83"/>
      <c r="D432" s="70"/>
      <c r="E432" s="70"/>
      <c r="F432" s="22"/>
      <c r="G432" s="38"/>
      <c r="H432" s="38"/>
      <c r="I432" s="38"/>
      <c r="J432" s="38"/>
      <c r="K432" s="38"/>
      <c r="L432" s="38"/>
      <c r="M432" s="38"/>
      <c r="N432" s="38"/>
      <c r="O432" s="9"/>
      <c r="P432" s="9"/>
      <c r="Q432" s="23"/>
    </row>
    <row r="433" spans="1:17" ht="15">
      <c r="A433" s="40"/>
      <c r="B433" s="22"/>
      <c r="C433" s="83"/>
      <c r="D433" s="70"/>
      <c r="E433" s="70"/>
      <c r="F433" s="22"/>
      <c r="G433" s="38"/>
      <c r="H433" s="38"/>
      <c r="I433" s="38"/>
      <c r="J433" s="38"/>
      <c r="K433" s="38"/>
      <c r="L433" s="38"/>
      <c r="M433" s="38"/>
      <c r="N433" s="38"/>
      <c r="O433" s="9"/>
      <c r="P433" s="9"/>
      <c r="Q433" s="23"/>
    </row>
    <row r="434" spans="1:17" ht="15">
      <c r="A434" s="40"/>
      <c r="B434" s="22"/>
      <c r="C434" s="83"/>
      <c r="D434" s="70"/>
      <c r="E434" s="70"/>
      <c r="F434" s="22"/>
      <c r="G434" s="38"/>
      <c r="H434" s="38"/>
      <c r="I434" s="38"/>
      <c r="J434" s="38"/>
      <c r="K434" s="38"/>
      <c r="L434" s="38"/>
      <c r="M434" s="38"/>
      <c r="N434" s="38"/>
      <c r="O434" s="9"/>
      <c r="P434" s="9"/>
      <c r="Q434" s="23"/>
    </row>
    <row r="435" spans="1:17" ht="17.25" customHeight="1">
      <c r="A435" s="40"/>
      <c r="B435" s="22"/>
      <c r="C435" s="83"/>
      <c r="D435" s="70"/>
      <c r="E435" s="70"/>
      <c r="F435" s="22"/>
      <c r="G435" s="38"/>
      <c r="H435" s="38"/>
      <c r="I435" s="38"/>
      <c r="J435" s="38"/>
      <c r="K435" s="38"/>
      <c r="L435" s="38"/>
      <c r="M435" s="38"/>
      <c r="N435" s="38"/>
      <c r="O435" s="9"/>
      <c r="P435" s="9"/>
      <c r="Q435" s="23"/>
    </row>
    <row r="436" spans="1:17" ht="18" customHeight="1">
      <c r="A436" s="40"/>
      <c r="B436" s="22"/>
      <c r="C436" s="83"/>
      <c r="D436" s="70"/>
      <c r="E436" s="70"/>
      <c r="F436" s="22"/>
      <c r="G436" s="38"/>
      <c r="H436" s="38"/>
      <c r="I436" s="38"/>
      <c r="J436" s="38"/>
      <c r="K436" s="38"/>
      <c r="L436" s="38"/>
      <c r="M436" s="38"/>
      <c r="N436" s="38"/>
      <c r="O436" s="9"/>
      <c r="P436" s="9"/>
      <c r="Q436" s="23"/>
    </row>
    <row r="437" spans="1:17" ht="23.25" customHeight="1">
      <c r="A437" s="40"/>
      <c r="B437" s="22"/>
      <c r="C437" s="83"/>
      <c r="D437" s="70"/>
      <c r="E437" s="70"/>
      <c r="F437" s="22"/>
      <c r="G437" s="38"/>
      <c r="H437" s="38"/>
      <c r="I437" s="38"/>
      <c r="J437" s="38"/>
      <c r="K437" s="38"/>
      <c r="L437" s="38"/>
      <c r="M437" s="38"/>
      <c r="N437" s="38"/>
      <c r="O437" s="9"/>
      <c r="P437" s="9"/>
      <c r="Q437" s="23"/>
    </row>
    <row r="438" spans="1:17" ht="22.5" customHeight="1">
      <c r="A438" s="40"/>
      <c r="B438" s="22"/>
      <c r="C438" s="83"/>
      <c r="D438" s="70"/>
      <c r="E438" s="70"/>
      <c r="F438" s="22"/>
      <c r="G438" s="38"/>
      <c r="H438" s="38"/>
      <c r="I438" s="38"/>
      <c r="J438" s="38"/>
      <c r="K438" s="38"/>
      <c r="L438" s="38"/>
      <c r="M438" s="38"/>
      <c r="N438" s="38"/>
      <c r="O438" s="9"/>
      <c r="P438" s="9"/>
      <c r="Q438" s="23"/>
    </row>
    <row r="439" spans="1:17" ht="22.5" customHeight="1">
      <c r="A439" s="40"/>
      <c r="B439" s="22"/>
      <c r="C439" s="83"/>
      <c r="D439" s="70"/>
      <c r="E439" s="70"/>
      <c r="F439" s="22"/>
      <c r="G439" s="38"/>
      <c r="H439" s="38"/>
      <c r="I439" s="38"/>
      <c r="J439" s="38"/>
      <c r="K439" s="38"/>
      <c r="L439" s="38"/>
      <c r="M439" s="38"/>
      <c r="N439" s="38"/>
      <c r="O439" s="9"/>
      <c r="P439" s="9"/>
      <c r="Q439" s="23"/>
    </row>
    <row r="440" spans="1:17" ht="24" customHeight="1">
      <c r="A440" s="40"/>
      <c r="B440" s="22"/>
      <c r="C440" s="83"/>
      <c r="D440" s="70"/>
      <c r="E440" s="70"/>
      <c r="F440" s="22"/>
      <c r="G440" s="38"/>
      <c r="H440" s="38"/>
      <c r="I440" s="38"/>
      <c r="J440" s="38"/>
      <c r="K440" s="38"/>
      <c r="L440" s="38"/>
      <c r="M440" s="38"/>
      <c r="N440" s="38"/>
      <c r="O440" s="9"/>
      <c r="P440" s="9"/>
      <c r="Q440" s="23"/>
    </row>
    <row r="441" spans="1:17" ht="25.5" customHeight="1">
      <c r="A441" s="40"/>
      <c r="B441" s="22"/>
      <c r="C441" s="83"/>
      <c r="D441" s="70"/>
      <c r="E441" s="70"/>
      <c r="F441" s="22"/>
      <c r="G441" s="38"/>
      <c r="H441" s="38"/>
      <c r="I441" s="38"/>
      <c r="J441" s="38"/>
      <c r="K441" s="38"/>
      <c r="L441" s="38"/>
      <c r="M441" s="38"/>
      <c r="N441" s="38"/>
      <c r="O441" s="9"/>
      <c r="P441" s="9"/>
      <c r="Q441" s="23"/>
    </row>
    <row r="442" spans="1:17" ht="15">
      <c r="A442" s="40"/>
      <c r="B442" s="10"/>
      <c r="C442" s="81"/>
      <c r="D442" s="23"/>
      <c r="E442" s="23"/>
      <c r="F442" s="82"/>
      <c r="G442" s="38"/>
      <c r="H442" s="38"/>
      <c r="I442" s="38"/>
      <c r="J442" s="38"/>
      <c r="K442" s="38"/>
      <c r="L442" s="38"/>
      <c r="M442" s="38"/>
      <c r="N442" s="38"/>
      <c r="O442" s="9"/>
      <c r="P442" s="9"/>
      <c r="Q442" s="23"/>
    </row>
    <row r="443" spans="1:17" ht="15">
      <c r="A443" s="40"/>
      <c r="B443" s="10"/>
      <c r="C443" s="81"/>
      <c r="D443" s="23"/>
      <c r="E443" s="23"/>
      <c r="F443" s="82"/>
      <c r="G443" s="38"/>
      <c r="H443" s="38"/>
      <c r="I443" s="38"/>
      <c r="J443" s="38"/>
      <c r="K443" s="38"/>
      <c r="L443" s="38"/>
      <c r="M443" s="38"/>
      <c r="N443" s="38"/>
      <c r="O443" s="9"/>
      <c r="P443" s="9"/>
      <c r="Q443" s="23"/>
    </row>
    <row r="444" spans="1:17" ht="15">
      <c r="A444" s="41"/>
      <c r="B444" s="24"/>
      <c r="C444" s="81"/>
      <c r="D444" s="23"/>
      <c r="E444" s="23"/>
      <c r="F444" s="9"/>
      <c r="G444" s="38"/>
      <c r="H444" s="38"/>
      <c r="I444" s="38"/>
      <c r="J444" s="38"/>
      <c r="K444" s="38"/>
      <c r="L444" s="38"/>
      <c r="M444" s="38"/>
      <c r="N444" s="38"/>
      <c r="O444" s="9"/>
      <c r="P444" s="9"/>
      <c r="Q444" s="9"/>
    </row>
    <row r="445" spans="1:17" ht="15">
      <c r="A445" s="41"/>
      <c r="B445" s="24"/>
      <c r="C445" s="81"/>
      <c r="D445" s="23"/>
      <c r="E445" s="23"/>
      <c r="F445" s="9"/>
      <c r="G445" s="38"/>
      <c r="H445" s="38"/>
      <c r="I445" s="38"/>
      <c r="J445" s="38"/>
      <c r="K445" s="38"/>
      <c r="L445" s="38"/>
      <c r="M445" s="38"/>
      <c r="N445" s="38"/>
      <c r="O445" s="9"/>
      <c r="P445" s="9"/>
      <c r="Q445" s="9"/>
    </row>
    <row r="446" spans="1:17" ht="15">
      <c r="A446" s="41"/>
      <c r="B446" s="24"/>
      <c r="C446" s="81"/>
      <c r="D446" s="23"/>
      <c r="E446" s="23"/>
      <c r="F446" s="9"/>
      <c r="G446" s="38"/>
      <c r="H446" s="38"/>
      <c r="I446" s="38"/>
      <c r="J446" s="38"/>
      <c r="K446" s="38"/>
      <c r="L446" s="38"/>
      <c r="M446" s="38"/>
      <c r="N446" s="38"/>
      <c r="O446" s="9"/>
      <c r="P446" s="9"/>
      <c r="Q446" s="9"/>
    </row>
    <row r="447" spans="1:17" ht="15">
      <c r="A447" s="41"/>
      <c r="B447" s="24"/>
      <c r="C447" s="81"/>
      <c r="D447" s="23"/>
      <c r="E447" s="23"/>
      <c r="F447" s="9"/>
      <c r="G447" s="38"/>
      <c r="H447" s="38"/>
      <c r="I447" s="38"/>
      <c r="J447" s="38"/>
      <c r="K447" s="38"/>
      <c r="L447" s="38"/>
      <c r="M447" s="38"/>
      <c r="N447" s="38"/>
      <c r="O447" s="9"/>
      <c r="P447" s="9"/>
      <c r="Q447" s="9"/>
    </row>
    <row r="448" spans="1:17" ht="15">
      <c r="A448" s="41"/>
      <c r="B448" s="9"/>
      <c r="C448" s="85"/>
      <c r="D448" s="69"/>
      <c r="E448" s="69"/>
      <c r="F448" s="9"/>
      <c r="G448" s="38"/>
      <c r="H448" s="38"/>
      <c r="I448" s="38"/>
      <c r="J448" s="38"/>
      <c r="K448" s="38"/>
      <c r="L448" s="38"/>
      <c r="M448" s="38"/>
      <c r="N448" s="38"/>
      <c r="O448" s="9"/>
      <c r="P448" s="9"/>
      <c r="Q448" s="9"/>
    </row>
    <row r="449" spans="1:17" ht="15">
      <c r="A449" s="41"/>
      <c r="B449" s="9"/>
      <c r="C449" s="85"/>
      <c r="D449" s="69"/>
      <c r="E449" s="69"/>
      <c r="F449" s="9"/>
      <c r="G449" s="38"/>
      <c r="H449" s="38"/>
      <c r="I449" s="38"/>
      <c r="J449" s="38"/>
      <c r="K449" s="38"/>
      <c r="L449" s="38"/>
      <c r="M449" s="38"/>
      <c r="N449" s="38"/>
      <c r="O449" s="9"/>
      <c r="P449" s="9"/>
      <c r="Q449" s="9"/>
    </row>
    <row r="450" spans="1:17" ht="15">
      <c r="A450" s="41"/>
      <c r="B450" s="9"/>
      <c r="C450" s="85"/>
      <c r="D450" s="69"/>
      <c r="E450" s="69"/>
      <c r="F450" s="9"/>
      <c r="G450" s="38"/>
      <c r="H450" s="38"/>
      <c r="I450" s="38"/>
      <c r="J450" s="38"/>
      <c r="K450" s="38"/>
      <c r="L450" s="38"/>
      <c r="M450" s="38"/>
      <c r="N450" s="38"/>
      <c r="O450" s="9"/>
      <c r="P450" s="9"/>
      <c r="Q450" s="9"/>
    </row>
    <row r="451" spans="1:17" ht="15">
      <c r="A451" s="41"/>
      <c r="B451" s="9"/>
      <c r="C451" s="85"/>
      <c r="D451" s="69"/>
      <c r="E451" s="69"/>
      <c r="F451" s="9"/>
      <c r="G451" s="38"/>
      <c r="H451" s="38"/>
      <c r="I451" s="38"/>
      <c r="J451" s="38"/>
      <c r="K451" s="38"/>
      <c r="L451" s="38"/>
      <c r="M451" s="38"/>
      <c r="N451" s="38"/>
      <c r="O451" s="9"/>
      <c r="P451" s="9"/>
      <c r="Q451" s="9"/>
    </row>
    <row r="452" spans="1:17" ht="15">
      <c r="A452" s="41"/>
      <c r="B452" s="9"/>
      <c r="C452" s="85"/>
      <c r="D452" s="69"/>
      <c r="E452" s="69"/>
      <c r="F452" s="9"/>
      <c r="G452" s="38"/>
      <c r="H452" s="38"/>
      <c r="I452" s="38"/>
      <c r="J452" s="38"/>
      <c r="K452" s="38"/>
      <c r="L452" s="38"/>
      <c r="M452" s="38"/>
      <c r="N452" s="38"/>
      <c r="O452" s="9"/>
      <c r="P452" s="9"/>
      <c r="Q452" s="9"/>
    </row>
    <row r="453" spans="1:17" ht="15">
      <c r="A453" s="41"/>
      <c r="B453" s="9"/>
      <c r="C453" s="85"/>
      <c r="D453" s="69"/>
      <c r="E453" s="69"/>
      <c r="F453" s="9"/>
      <c r="G453" s="38"/>
      <c r="H453" s="38"/>
      <c r="I453" s="38"/>
      <c r="J453" s="38"/>
      <c r="K453" s="38"/>
      <c r="L453" s="38"/>
      <c r="M453" s="38"/>
      <c r="N453" s="38"/>
      <c r="O453" s="9"/>
      <c r="P453" s="9"/>
      <c r="Q453" s="9"/>
    </row>
    <row r="454" spans="1:17" ht="15">
      <c r="A454" s="41"/>
      <c r="B454" s="9"/>
      <c r="C454" s="85"/>
      <c r="D454" s="69"/>
      <c r="E454" s="69"/>
      <c r="F454" s="9"/>
      <c r="G454" s="38"/>
      <c r="H454" s="38"/>
      <c r="I454" s="38"/>
      <c r="J454" s="38"/>
      <c r="K454" s="38"/>
      <c r="L454" s="38"/>
      <c r="M454" s="38"/>
      <c r="N454" s="38"/>
      <c r="O454" s="9"/>
      <c r="P454" s="9"/>
      <c r="Q454" s="9"/>
    </row>
    <row r="455" spans="1:17" ht="15">
      <c r="A455" s="41"/>
      <c r="B455" s="9"/>
      <c r="C455" s="85"/>
      <c r="D455" s="69"/>
      <c r="E455" s="69"/>
      <c r="F455" s="9"/>
      <c r="G455" s="38"/>
      <c r="H455" s="38"/>
      <c r="I455" s="38"/>
      <c r="J455" s="38"/>
      <c r="K455" s="38"/>
      <c r="L455" s="38"/>
      <c r="M455" s="38"/>
      <c r="N455" s="38"/>
      <c r="O455" s="9"/>
      <c r="P455" s="9"/>
      <c r="Q455" s="9"/>
    </row>
    <row r="456" spans="1:17" ht="15">
      <c r="A456" s="41"/>
      <c r="B456" s="9"/>
      <c r="C456" s="85"/>
      <c r="D456" s="69"/>
      <c r="E456" s="69"/>
      <c r="F456" s="9"/>
      <c r="G456" s="38"/>
      <c r="H456" s="38"/>
      <c r="I456" s="38"/>
      <c r="J456" s="38"/>
      <c r="K456" s="38"/>
      <c r="L456" s="38"/>
      <c r="M456" s="38"/>
      <c r="N456" s="38"/>
      <c r="O456" s="9"/>
      <c r="P456" s="9"/>
      <c r="Q456" s="9"/>
    </row>
    <row r="457" spans="1:17" ht="15">
      <c r="A457" s="41"/>
      <c r="B457" s="9"/>
      <c r="C457" s="85"/>
      <c r="D457" s="69"/>
      <c r="E457" s="69"/>
      <c r="F457" s="9"/>
      <c r="G457" s="38"/>
      <c r="H457" s="38"/>
      <c r="I457" s="38"/>
      <c r="J457" s="38"/>
      <c r="K457" s="38"/>
      <c r="L457" s="38"/>
      <c r="M457" s="38"/>
      <c r="N457" s="38"/>
      <c r="O457" s="9"/>
      <c r="P457" s="9"/>
      <c r="Q457" s="9"/>
    </row>
    <row r="458" spans="1:17" ht="15">
      <c r="A458" s="41"/>
      <c r="B458" s="9"/>
      <c r="C458" s="85"/>
      <c r="D458" s="69"/>
      <c r="E458" s="69"/>
      <c r="F458" s="9"/>
      <c r="G458" s="38"/>
      <c r="H458" s="38"/>
      <c r="I458" s="38"/>
      <c r="J458" s="38"/>
      <c r="K458" s="38"/>
      <c r="L458" s="38"/>
      <c r="M458" s="38"/>
      <c r="N458" s="38"/>
      <c r="O458" s="9"/>
      <c r="P458" s="9"/>
      <c r="Q458" s="9"/>
    </row>
    <row r="459" spans="1:17" ht="15">
      <c r="A459" s="41"/>
      <c r="B459" s="9"/>
      <c r="C459" s="85"/>
      <c r="D459" s="69"/>
      <c r="E459" s="69"/>
      <c r="F459" s="9"/>
      <c r="G459" s="38"/>
      <c r="H459" s="38"/>
      <c r="I459" s="38"/>
      <c r="J459" s="38"/>
      <c r="K459" s="38"/>
      <c r="L459" s="38"/>
      <c r="M459" s="38"/>
      <c r="N459" s="38"/>
      <c r="O459" s="9"/>
      <c r="P459" s="9"/>
      <c r="Q459" s="9"/>
    </row>
    <row r="460" spans="1:16" ht="15">
      <c r="A460" s="41"/>
      <c r="B460" s="9"/>
      <c r="C460" s="85"/>
      <c r="D460" s="69"/>
      <c r="E460" s="69"/>
      <c r="F460" s="9"/>
      <c r="G460" s="38"/>
      <c r="H460" s="38"/>
      <c r="I460" s="38"/>
      <c r="J460" s="38"/>
      <c r="K460" s="38"/>
      <c r="L460" s="38"/>
      <c r="M460" s="38"/>
      <c r="N460" s="38"/>
      <c r="O460" s="9"/>
      <c r="P460" s="9"/>
    </row>
    <row r="461" spans="1:16" ht="15">
      <c r="A461" s="41"/>
      <c r="B461" s="9"/>
      <c r="C461" s="85"/>
      <c r="D461" s="69"/>
      <c r="E461" s="69"/>
      <c r="F461" s="9"/>
      <c r="G461" s="38"/>
      <c r="H461" s="38"/>
      <c r="I461" s="38"/>
      <c r="J461" s="38"/>
      <c r="K461" s="38"/>
      <c r="L461" s="38"/>
      <c r="M461" s="38"/>
      <c r="N461" s="38"/>
      <c r="O461" s="9"/>
      <c r="P461" s="9"/>
    </row>
    <row r="462" spans="1:16" ht="15">
      <c r="A462" s="41"/>
      <c r="B462" s="9"/>
      <c r="C462" s="85"/>
      <c r="D462" s="69"/>
      <c r="E462" s="69"/>
      <c r="F462" s="9"/>
      <c r="G462" s="38"/>
      <c r="H462" s="38"/>
      <c r="I462" s="38"/>
      <c r="J462" s="38"/>
      <c r="K462" s="38"/>
      <c r="L462" s="38"/>
      <c r="M462" s="38"/>
      <c r="N462" s="38"/>
      <c r="O462" s="9"/>
      <c r="P462" s="9"/>
    </row>
    <row r="463" spans="1:16" ht="15">
      <c r="A463" s="41"/>
      <c r="B463" s="9"/>
      <c r="C463" s="85"/>
      <c r="D463" s="69"/>
      <c r="E463" s="69"/>
      <c r="F463" s="9"/>
      <c r="G463" s="38"/>
      <c r="H463" s="38"/>
      <c r="I463" s="38"/>
      <c r="J463" s="38"/>
      <c r="K463" s="38"/>
      <c r="L463" s="38"/>
      <c r="M463" s="38"/>
      <c r="N463" s="38"/>
      <c r="O463" s="9"/>
      <c r="P463" s="9"/>
    </row>
    <row r="464" spans="1:16" ht="15">
      <c r="A464" s="41"/>
      <c r="B464" s="9"/>
      <c r="C464" s="85"/>
      <c r="D464" s="69"/>
      <c r="E464" s="69"/>
      <c r="F464" s="9"/>
      <c r="G464" s="38"/>
      <c r="H464" s="38"/>
      <c r="I464" s="38"/>
      <c r="J464" s="38"/>
      <c r="K464" s="38"/>
      <c r="L464" s="38"/>
      <c r="M464" s="38"/>
      <c r="N464" s="38"/>
      <c r="O464" s="9"/>
      <c r="P464" s="9"/>
    </row>
    <row r="465" spans="1:16" ht="15">
      <c r="A465" s="41"/>
      <c r="B465" s="9"/>
      <c r="C465" s="85"/>
      <c r="D465" s="69"/>
      <c r="E465" s="69"/>
      <c r="F465" s="9"/>
      <c r="G465" s="38"/>
      <c r="H465" s="38"/>
      <c r="I465" s="38"/>
      <c r="J465" s="38"/>
      <c r="K465" s="38"/>
      <c r="L465" s="38"/>
      <c r="M465" s="38"/>
      <c r="N465" s="38"/>
      <c r="O465" s="9"/>
      <c r="P465" s="9"/>
    </row>
    <row r="466" spans="1:16" ht="15">
      <c r="A466" s="41"/>
      <c r="B466" s="9"/>
      <c r="C466" s="85"/>
      <c r="D466" s="69"/>
      <c r="E466" s="69"/>
      <c r="F466" s="9"/>
      <c r="G466" s="38"/>
      <c r="H466" s="38"/>
      <c r="I466" s="38"/>
      <c r="J466" s="38"/>
      <c r="K466" s="38"/>
      <c r="L466" s="38"/>
      <c r="M466" s="38"/>
      <c r="N466" s="38"/>
      <c r="O466" s="9"/>
      <c r="P466" s="9"/>
    </row>
    <row r="467" spans="1:16" ht="15">
      <c r="A467" s="41"/>
      <c r="B467" s="9"/>
      <c r="C467" s="85"/>
      <c r="D467" s="69"/>
      <c r="E467" s="69"/>
      <c r="F467" s="9"/>
      <c r="G467" s="38"/>
      <c r="H467" s="38"/>
      <c r="I467" s="38"/>
      <c r="J467" s="38"/>
      <c r="K467" s="38"/>
      <c r="L467" s="38"/>
      <c r="M467" s="38"/>
      <c r="N467" s="38"/>
      <c r="O467" s="9"/>
      <c r="P467" s="9"/>
    </row>
    <row r="468" spans="1:16" ht="15">
      <c r="A468" s="41"/>
      <c r="B468" s="9"/>
      <c r="C468" s="85"/>
      <c r="D468" s="69"/>
      <c r="E468" s="69"/>
      <c r="F468" s="9"/>
      <c r="G468" s="38"/>
      <c r="H468" s="38"/>
      <c r="I468" s="38"/>
      <c r="J468" s="38"/>
      <c r="K468" s="38"/>
      <c r="L468" s="38"/>
      <c r="M468" s="38"/>
      <c r="N468" s="38"/>
      <c r="O468" s="9"/>
      <c r="P468" s="9"/>
    </row>
    <row r="469" spans="1:16" ht="15">
      <c r="A469" s="41"/>
      <c r="B469" s="9"/>
      <c r="C469" s="85"/>
      <c r="D469" s="69"/>
      <c r="E469" s="69"/>
      <c r="F469" s="9"/>
      <c r="G469" s="38"/>
      <c r="H469" s="38"/>
      <c r="I469" s="38"/>
      <c r="J469" s="38"/>
      <c r="K469" s="38"/>
      <c r="L469" s="38"/>
      <c r="M469" s="38"/>
      <c r="N469" s="38"/>
      <c r="O469" s="9"/>
      <c r="P469" s="9"/>
    </row>
    <row r="470" spans="1:16" ht="15">
      <c r="A470" s="41"/>
      <c r="B470" s="9"/>
      <c r="C470" s="85"/>
      <c r="D470" s="69"/>
      <c r="E470" s="69"/>
      <c r="F470" s="9"/>
      <c r="G470" s="38"/>
      <c r="H470" s="38"/>
      <c r="I470" s="38"/>
      <c r="J470" s="38"/>
      <c r="K470" s="38"/>
      <c r="L470" s="38"/>
      <c r="M470" s="38"/>
      <c r="N470" s="38"/>
      <c r="O470" s="9"/>
      <c r="P470" s="9"/>
    </row>
    <row r="471" spans="1:16" ht="15">
      <c r="A471" s="41"/>
      <c r="B471" s="9"/>
      <c r="C471" s="85"/>
      <c r="D471" s="69"/>
      <c r="E471" s="69"/>
      <c r="F471" s="9"/>
      <c r="G471" s="38"/>
      <c r="H471" s="38"/>
      <c r="I471" s="38"/>
      <c r="J471" s="38"/>
      <c r="K471" s="38"/>
      <c r="L471" s="38"/>
      <c r="M471" s="38"/>
      <c r="N471" s="38"/>
      <c r="O471" s="9"/>
      <c r="P471" s="9"/>
    </row>
    <row r="472" spans="1:16" ht="15">
      <c r="A472" s="41"/>
      <c r="B472" s="9"/>
      <c r="C472" s="85"/>
      <c r="D472" s="69"/>
      <c r="E472" s="69"/>
      <c r="F472" s="9"/>
      <c r="G472" s="38"/>
      <c r="H472" s="38"/>
      <c r="I472" s="38"/>
      <c r="J472" s="38"/>
      <c r="K472" s="38"/>
      <c r="L472" s="38"/>
      <c r="M472" s="38"/>
      <c r="N472" s="38"/>
      <c r="O472" s="9"/>
      <c r="P472" s="9"/>
    </row>
    <row r="473" spans="1:16" ht="15">
      <c r="A473" s="41"/>
      <c r="B473" s="9"/>
      <c r="C473" s="85"/>
      <c r="D473" s="69"/>
      <c r="E473" s="69"/>
      <c r="F473" s="9"/>
      <c r="G473" s="38"/>
      <c r="H473" s="38"/>
      <c r="I473" s="38"/>
      <c r="J473" s="38"/>
      <c r="K473" s="38"/>
      <c r="L473" s="38"/>
      <c r="M473" s="38"/>
      <c r="N473" s="38"/>
      <c r="O473" s="9"/>
      <c r="P473" s="9"/>
    </row>
    <row r="474" spans="1:16" ht="15">
      <c r="A474" s="41"/>
      <c r="B474" s="9"/>
      <c r="C474" s="85"/>
      <c r="D474" s="69"/>
      <c r="E474" s="69"/>
      <c r="F474" s="9"/>
      <c r="G474" s="38"/>
      <c r="H474" s="38"/>
      <c r="I474" s="38"/>
      <c r="J474" s="38"/>
      <c r="K474" s="38"/>
      <c r="L474" s="38"/>
      <c r="M474" s="38"/>
      <c r="N474" s="38"/>
      <c r="O474" s="9"/>
      <c r="P474" s="9"/>
    </row>
    <row r="475" spans="1:16" ht="15">
      <c r="A475" s="41"/>
      <c r="B475" s="9"/>
      <c r="C475" s="85"/>
      <c r="D475" s="69"/>
      <c r="E475" s="69"/>
      <c r="F475" s="9"/>
      <c r="G475" s="38"/>
      <c r="H475" s="38"/>
      <c r="I475" s="38"/>
      <c r="J475" s="38"/>
      <c r="K475" s="38"/>
      <c r="L475" s="38"/>
      <c r="M475" s="38"/>
      <c r="N475" s="38"/>
      <c r="O475" s="9"/>
      <c r="P475" s="9"/>
    </row>
    <row r="476" spans="1:16" ht="15">
      <c r="A476" s="41"/>
      <c r="B476" s="9"/>
      <c r="C476" s="85"/>
      <c r="D476" s="69"/>
      <c r="E476" s="69"/>
      <c r="F476" s="9"/>
      <c r="G476" s="38"/>
      <c r="H476" s="38"/>
      <c r="I476" s="38"/>
      <c r="J476" s="38"/>
      <c r="K476" s="38"/>
      <c r="L476" s="38"/>
      <c r="M476" s="38"/>
      <c r="N476" s="38"/>
      <c r="O476" s="9"/>
      <c r="P476" s="9"/>
    </row>
    <row r="477" spans="1:16" ht="15">
      <c r="A477" s="41"/>
      <c r="B477" s="9"/>
      <c r="C477" s="85"/>
      <c r="D477" s="69"/>
      <c r="E477" s="69"/>
      <c r="F477" s="9"/>
      <c r="G477" s="38"/>
      <c r="H477" s="38"/>
      <c r="I477" s="38"/>
      <c r="J477" s="38"/>
      <c r="K477" s="38"/>
      <c r="L477" s="38"/>
      <c r="M477" s="38"/>
      <c r="N477" s="38"/>
      <c r="O477" s="9"/>
      <c r="P477" s="9"/>
    </row>
    <row r="478" spans="1:16" ht="15">
      <c r="A478" s="41"/>
      <c r="B478" s="9"/>
      <c r="C478" s="85"/>
      <c r="D478" s="69"/>
      <c r="E478" s="69"/>
      <c r="F478" s="9"/>
      <c r="G478" s="38"/>
      <c r="H478" s="38"/>
      <c r="I478" s="38"/>
      <c r="J478" s="38"/>
      <c r="K478" s="38"/>
      <c r="L478" s="38"/>
      <c r="M478" s="38"/>
      <c r="N478" s="38"/>
      <c r="O478" s="9"/>
      <c r="P478" s="9"/>
    </row>
    <row r="479" spans="1:16" ht="15">
      <c r="A479" s="41"/>
      <c r="B479" s="9"/>
      <c r="C479" s="85"/>
      <c r="D479" s="69"/>
      <c r="E479" s="69"/>
      <c r="F479" s="9"/>
      <c r="G479" s="38"/>
      <c r="H479" s="38"/>
      <c r="I479" s="38"/>
      <c r="J479" s="38"/>
      <c r="K479" s="38"/>
      <c r="L479" s="38"/>
      <c r="M479" s="38"/>
      <c r="N479" s="38"/>
      <c r="O479" s="9"/>
      <c r="P479" s="9"/>
    </row>
    <row r="480" spans="1:16" ht="15">
      <c r="A480" s="41"/>
      <c r="B480" s="9"/>
      <c r="C480" s="85"/>
      <c r="D480" s="69"/>
      <c r="E480" s="69"/>
      <c r="F480" s="9"/>
      <c r="G480" s="38"/>
      <c r="H480" s="38"/>
      <c r="I480" s="38"/>
      <c r="J480" s="38"/>
      <c r="K480" s="38"/>
      <c r="L480" s="38"/>
      <c r="M480" s="38"/>
      <c r="N480" s="38"/>
      <c r="O480" s="9"/>
      <c r="P480" s="9"/>
    </row>
    <row r="481" spans="1:16" ht="15">
      <c r="A481" s="41"/>
      <c r="B481" s="9"/>
      <c r="C481" s="85"/>
      <c r="D481" s="69"/>
      <c r="E481" s="69"/>
      <c r="F481" s="9"/>
      <c r="G481" s="38"/>
      <c r="H481" s="38"/>
      <c r="I481" s="38"/>
      <c r="J481" s="38"/>
      <c r="K481" s="38"/>
      <c r="L481" s="38"/>
      <c r="M481" s="38"/>
      <c r="N481" s="38"/>
      <c r="O481" s="9"/>
      <c r="P481" s="9"/>
    </row>
    <row r="482" spans="1:16" ht="15">
      <c r="A482" s="41"/>
      <c r="B482" s="9"/>
      <c r="C482" s="85"/>
      <c r="D482" s="69"/>
      <c r="E482" s="69"/>
      <c r="F482" s="9"/>
      <c r="G482" s="38"/>
      <c r="H482" s="38"/>
      <c r="I482" s="38"/>
      <c r="J482" s="38"/>
      <c r="K482" s="38"/>
      <c r="L482" s="38"/>
      <c r="M482" s="38"/>
      <c r="N482" s="38"/>
      <c r="O482" s="9"/>
      <c r="P482" s="9"/>
    </row>
    <row r="483" spans="1:16" ht="15">
      <c r="A483" s="41"/>
      <c r="B483" s="9"/>
      <c r="C483" s="85"/>
      <c r="D483" s="69"/>
      <c r="E483" s="69"/>
      <c r="F483" s="9"/>
      <c r="G483" s="38"/>
      <c r="H483" s="38"/>
      <c r="I483" s="38"/>
      <c r="J483" s="38"/>
      <c r="K483" s="38"/>
      <c r="L483" s="38"/>
      <c r="M483" s="38"/>
      <c r="N483" s="38"/>
      <c r="O483" s="9"/>
      <c r="P483" s="9"/>
    </row>
    <row r="484" spans="1:16" ht="15">
      <c r="A484" s="41"/>
      <c r="B484" s="9"/>
      <c r="C484" s="85"/>
      <c r="D484" s="69"/>
      <c r="E484" s="69"/>
      <c r="F484" s="9"/>
      <c r="G484" s="38"/>
      <c r="H484" s="38"/>
      <c r="I484" s="38"/>
      <c r="J484" s="38"/>
      <c r="K484" s="38"/>
      <c r="L484" s="38"/>
      <c r="M484" s="38"/>
      <c r="N484" s="38"/>
      <c r="O484" s="9"/>
      <c r="P484" s="9"/>
    </row>
    <row r="485" spans="1:16" ht="15">
      <c r="A485" s="41"/>
      <c r="B485" s="9"/>
      <c r="C485" s="85"/>
      <c r="D485" s="69"/>
      <c r="E485" s="69"/>
      <c r="F485" s="9"/>
      <c r="G485" s="38"/>
      <c r="H485" s="38"/>
      <c r="I485" s="38"/>
      <c r="J485" s="38"/>
      <c r="K485" s="38"/>
      <c r="L485" s="38"/>
      <c r="M485" s="38"/>
      <c r="N485" s="38"/>
      <c r="O485" s="9"/>
      <c r="P485" s="9"/>
    </row>
    <row r="486" spans="1:16" ht="15">
      <c r="A486" s="41"/>
      <c r="B486" s="9"/>
      <c r="C486" s="85"/>
      <c r="D486" s="69"/>
      <c r="E486" s="69"/>
      <c r="F486" s="9"/>
      <c r="G486" s="38"/>
      <c r="H486" s="38"/>
      <c r="I486" s="38"/>
      <c r="J486" s="38"/>
      <c r="K486" s="38"/>
      <c r="L486" s="38"/>
      <c r="M486" s="38"/>
      <c r="N486" s="38"/>
      <c r="O486" s="9"/>
      <c r="P486" s="9"/>
    </row>
    <row r="487" spans="1:16" ht="15">
      <c r="A487" s="41"/>
      <c r="B487" s="9"/>
      <c r="C487" s="85"/>
      <c r="D487" s="69"/>
      <c r="E487" s="69"/>
      <c r="F487" s="9"/>
      <c r="G487" s="38"/>
      <c r="H487" s="38"/>
      <c r="I487" s="38"/>
      <c r="J487" s="38"/>
      <c r="K487" s="38"/>
      <c r="L487" s="38"/>
      <c r="M487" s="38"/>
      <c r="N487" s="38"/>
      <c r="O487" s="9"/>
      <c r="P487" s="9"/>
    </row>
    <row r="488" spans="1:16" ht="15">
      <c r="A488" s="41"/>
      <c r="B488" s="9"/>
      <c r="C488" s="85"/>
      <c r="D488" s="69"/>
      <c r="E488" s="69"/>
      <c r="F488" s="9"/>
      <c r="G488" s="38"/>
      <c r="H488" s="38"/>
      <c r="I488" s="38"/>
      <c r="J488" s="38"/>
      <c r="K488" s="38"/>
      <c r="L488" s="38"/>
      <c r="M488" s="38"/>
      <c r="N488" s="38"/>
      <c r="O488" s="9"/>
      <c r="P488" s="9"/>
    </row>
    <row r="489" spans="1:16" ht="15">
      <c r="A489" s="41"/>
      <c r="B489" s="9"/>
      <c r="C489" s="85"/>
      <c r="D489" s="69"/>
      <c r="E489" s="69"/>
      <c r="F489" s="9"/>
      <c r="G489" s="38"/>
      <c r="H489" s="38"/>
      <c r="I489" s="38"/>
      <c r="J489" s="38"/>
      <c r="K489" s="38"/>
      <c r="L489" s="38"/>
      <c r="M489" s="38"/>
      <c r="N489" s="38"/>
      <c r="O489" s="9"/>
      <c r="P489" s="9"/>
    </row>
    <row r="490" spans="1:16" ht="15">
      <c r="A490" s="41"/>
      <c r="B490" s="9"/>
      <c r="C490" s="85"/>
      <c r="D490" s="69"/>
      <c r="E490" s="69"/>
      <c r="F490" s="9"/>
      <c r="G490" s="38"/>
      <c r="H490" s="38"/>
      <c r="I490" s="38"/>
      <c r="J490" s="38"/>
      <c r="K490" s="38"/>
      <c r="L490" s="38"/>
      <c r="M490" s="38"/>
      <c r="N490" s="38"/>
      <c r="O490" s="9"/>
      <c r="P490" s="9"/>
    </row>
    <row r="491" spans="1:16" ht="15">
      <c r="A491" s="41"/>
      <c r="B491" s="9"/>
      <c r="C491" s="85"/>
      <c r="D491" s="69"/>
      <c r="E491" s="69"/>
      <c r="F491" s="9"/>
      <c r="G491" s="38"/>
      <c r="H491" s="38"/>
      <c r="I491" s="38"/>
      <c r="J491" s="38"/>
      <c r="K491" s="38"/>
      <c r="L491" s="38"/>
      <c r="M491" s="38"/>
      <c r="N491" s="38"/>
      <c r="O491" s="9"/>
      <c r="P491" s="9"/>
    </row>
    <row r="492" spans="1:16" ht="15">
      <c r="A492" s="41"/>
      <c r="B492" s="9"/>
      <c r="C492" s="85"/>
      <c r="D492" s="69"/>
      <c r="E492" s="69"/>
      <c r="F492" s="9"/>
      <c r="G492" s="38"/>
      <c r="H492" s="38"/>
      <c r="I492" s="38"/>
      <c r="J492" s="38"/>
      <c r="K492" s="38"/>
      <c r="L492" s="38"/>
      <c r="M492" s="38"/>
      <c r="N492" s="38"/>
      <c r="O492" s="9"/>
      <c r="P492" s="9"/>
    </row>
    <row r="493" spans="1:16" ht="15">
      <c r="A493" s="41"/>
      <c r="B493" s="9"/>
      <c r="C493" s="85"/>
      <c r="D493" s="69"/>
      <c r="E493" s="69"/>
      <c r="F493" s="9"/>
      <c r="G493" s="38"/>
      <c r="H493" s="38"/>
      <c r="I493" s="38"/>
      <c r="J493" s="38"/>
      <c r="K493" s="38"/>
      <c r="L493" s="38"/>
      <c r="M493" s="38"/>
      <c r="N493" s="38"/>
      <c r="O493" s="9"/>
      <c r="P493" s="9"/>
    </row>
    <row r="494" spans="1:16" ht="15">
      <c r="A494" s="41"/>
      <c r="B494" s="9"/>
      <c r="C494" s="85"/>
      <c r="D494" s="69"/>
      <c r="E494" s="69"/>
      <c r="F494" s="9"/>
      <c r="G494" s="38"/>
      <c r="H494" s="38"/>
      <c r="I494" s="38"/>
      <c r="J494" s="38"/>
      <c r="K494" s="38"/>
      <c r="L494" s="38"/>
      <c r="M494" s="38"/>
      <c r="N494" s="38"/>
      <c r="O494" s="9"/>
      <c r="P494" s="9"/>
    </row>
    <row r="495" spans="1:16" ht="15">
      <c r="A495" s="41"/>
      <c r="B495" s="9"/>
      <c r="C495" s="85"/>
      <c r="D495" s="69"/>
      <c r="E495" s="69"/>
      <c r="F495" s="9"/>
      <c r="G495" s="38"/>
      <c r="H495" s="38"/>
      <c r="I495" s="38"/>
      <c r="J495" s="38"/>
      <c r="K495" s="38"/>
      <c r="L495" s="38"/>
      <c r="M495" s="38"/>
      <c r="N495" s="38"/>
      <c r="O495" s="9"/>
      <c r="P495" s="9"/>
    </row>
    <row r="496" spans="1:16" ht="15">
      <c r="A496" s="41"/>
      <c r="B496" s="9"/>
      <c r="C496" s="85"/>
      <c r="D496" s="69"/>
      <c r="E496" s="69"/>
      <c r="F496" s="9"/>
      <c r="G496" s="38"/>
      <c r="H496" s="38"/>
      <c r="I496" s="38"/>
      <c r="J496" s="38"/>
      <c r="K496" s="38"/>
      <c r="L496" s="38"/>
      <c r="M496" s="38"/>
      <c r="N496" s="38"/>
      <c r="O496" s="9"/>
      <c r="P496" s="9"/>
    </row>
    <row r="497" spans="1:16" ht="15">
      <c r="A497" s="41"/>
      <c r="B497" s="9"/>
      <c r="C497" s="85"/>
      <c r="D497" s="69"/>
      <c r="E497" s="69"/>
      <c r="F497" s="9"/>
      <c r="G497" s="38"/>
      <c r="H497" s="38"/>
      <c r="I497" s="38"/>
      <c r="J497" s="38"/>
      <c r="K497" s="38"/>
      <c r="L497" s="38"/>
      <c r="M497" s="38"/>
      <c r="N497" s="38"/>
      <c r="O497" s="9"/>
      <c r="P497" s="9"/>
    </row>
    <row r="498" spans="1:16" ht="15">
      <c r="A498" s="41"/>
      <c r="B498" s="9"/>
      <c r="C498" s="85"/>
      <c r="D498" s="69"/>
      <c r="E498" s="69"/>
      <c r="F498" s="9"/>
      <c r="G498" s="38"/>
      <c r="H498" s="38"/>
      <c r="I498" s="38"/>
      <c r="J498" s="38"/>
      <c r="K498" s="38"/>
      <c r="L498" s="38"/>
      <c r="M498" s="38"/>
      <c r="N498" s="38"/>
      <c r="O498" s="9"/>
      <c r="P498" s="9"/>
    </row>
    <row r="499" spans="1:16" ht="15">
      <c r="A499" s="41"/>
      <c r="B499" s="9"/>
      <c r="C499" s="85"/>
      <c r="D499" s="69"/>
      <c r="E499" s="69"/>
      <c r="F499" s="9"/>
      <c r="G499" s="38"/>
      <c r="H499" s="38"/>
      <c r="I499" s="38"/>
      <c r="J499" s="38"/>
      <c r="K499" s="38"/>
      <c r="L499" s="38"/>
      <c r="M499" s="38"/>
      <c r="N499" s="38"/>
      <c r="O499" s="9"/>
      <c r="P499" s="9"/>
    </row>
    <row r="500" spans="1:16" ht="15">
      <c r="A500" s="41"/>
      <c r="B500" s="9"/>
      <c r="C500" s="85"/>
      <c r="D500" s="69"/>
      <c r="E500" s="69"/>
      <c r="F500" s="9"/>
      <c r="G500" s="38"/>
      <c r="H500" s="38"/>
      <c r="I500" s="38"/>
      <c r="J500" s="38"/>
      <c r="K500" s="38"/>
      <c r="L500" s="38"/>
      <c r="M500" s="38"/>
      <c r="N500" s="38"/>
      <c r="O500" s="9"/>
      <c r="P500" s="9"/>
    </row>
    <row r="501" spans="1:16" ht="15">
      <c r="A501" s="41"/>
      <c r="B501" s="9"/>
      <c r="C501" s="85"/>
      <c r="D501" s="69"/>
      <c r="E501" s="69"/>
      <c r="F501" s="9"/>
      <c r="G501" s="38"/>
      <c r="H501" s="38"/>
      <c r="I501" s="38"/>
      <c r="J501" s="38"/>
      <c r="K501" s="38"/>
      <c r="L501" s="38"/>
      <c r="M501" s="38"/>
      <c r="N501" s="38"/>
      <c r="O501" s="9"/>
      <c r="P501" s="9"/>
    </row>
    <row r="502" spans="1:16" ht="15">
      <c r="A502" s="41"/>
      <c r="B502" s="9"/>
      <c r="C502" s="85"/>
      <c r="D502" s="69"/>
      <c r="E502" s="69"/>
      <c r="F502" s="9"/>
      <c r="G502" s="38"/>
      <c r="H502" s="38"/>
      <c r="I502" s="38"/>
      <c r="J502" s="38"/>
      <c r="K502" s="38"/>
      <c r="L502" s="38"/>
      <c r="M502" s="38"/>
      <c r="N502" s="38"/>
      <c r="O502" s="9"/>
      <c r="P502" s="9"/>
    </row>
    <row r="503" spans="1:16" ht="15">
      <c r="A503" s="41"/>
      <c r="B503" s="9"/>
      <c r="C503" s="85"/>
      <c r="D503" s="69"/>
      <c r="E503" s="69"/>
      <c r="F503" s="9"/>
      <c r="G503" s="38"/>
      <c r="H503" s="38"/>
      <c r="I503" s="38"/>
      <c r="J503" s="38"/>
      <c r="K503" s="38"/>
      <c r="L503" s="38"/>
      <c r="M503" s="38"/>
      <c r="N503" s="38"/>
      <c r="O503" s="9"/>
      <c r="P503" s="9"/>
    </row>
    <row r="504" spans="1:16" ht="15">
      <c r="A504" s="41"/>
      <c r="B504" s="9"/>
      <c r="C504" s="85"/>
      <c r="D504" s="69"/>
      <c r="E504" s="69"/>
      <c r="F504" s="9"/>
      <c r="G504" s="38"/>
      <c r="H504" s="38"/>
      <c r="I504" s="38"/>
      <c r="J504" s="38"/>
      <c r="K504" s="38"/>
      <c r="L504" s="38"/>
      <c r="M504" s="38"/>
      <c r="N504" s="38"/>
      <c r="O504" s="9"/>
      <c r="P504" s="9"/>
    </row>
    <row r="505" spans="1:16" ht="15">
      <c r="A505" s="41"/>
      <c r="B505" s="9"/>
      <c r="C505" s="85"/>
      <c r="D505" s="69"/>
      <c r="E505" s="69"/>
      <c r="F505" s="9"/>
      <c r="G505" s="38"/>
      <c r="H505" s="38"/>
      <c r="I505" s="38"/>
      <c r="J505" s="38"/>
      <c r="K505" s="38"/>
      <c r="L505" s="38"/>
      <c r="M505" s="38"/>
      <c r="N505" s="38"/>
      <c r="O505" s="9"/>
      <c r="P505" s="9"/>
    </row>
    <row r="506" spans="1:16" ht="15">
      <c r="A506" s="41"/>
      <c r="B506" s="9"/>
      <c r="C506" s="85"/>
      <c r="D506" s="69"/>
      <c r="E506" s="69"/>
      <c r="F506" s="9"/>
      <c r="G506" s="38"/>
      <c r="H506" s="38"/>
      <c r="I506" s="38"/>
      <c r="J506" s="38"/>
      <c r="K506" s="38"/>
      <c r="L506" s="38"/>
      <c r="M506" s="38"/>
      <c r="N506" s="38"/>
      <c r="O506" s="9"/>
      <c r="P506" s="9"/>
    </row>
    <row r="507" spans="1:16" ht="15">
      <c r="A507" s="41"/>
      <c r="B507" s="9"/>
      <c r="C507" s="85"/>
      <c r="D507" s="69"/>
      <c r="E507" s="69"/>
      <c r="F507" s="9"/>
      <c r="G507" s="38"/>
      <c r="H507" s="38"/>
      <c r="I507" s="38"/>
      <c r="J507" s="38"/>
      <c r="K507" s="38"/>
      <c r="L507" s="38"/>
      <c r="M507" s="38"/>
      <c r="N507" s="38"/>
      <c r="O507" s="9"/>
      <c r="P507" s="9"/>
    </row>
  </sheetData>
  <sheetProtection/>
  <mergeCells count="348">
    <mergeCell ref="A415:M416"/>
    <mergeCell ref="B211:B217"/>
    <mergeCell ref="C211:C217"/>
    <mergeCell ref="A218:A224"/>
    <mergeCell ref="B218:B224"/>
    <mergeCell ref="C218:C224"/>
    <mergeCell ref="D218:D224"/>
    <mergeCell ref="E218:E224"/>
    <mergeCell ref="A400:A406"/>
    <mergeCell ref="B400:B406"/>
    <mergeCell ref="B197:B203"/>
    <mergeCell ref="D211:D217"/>
    <mergeCell ref="E211:E217"/>
    <mergeCell ref="Q211:Q217"/>
    <mergeCell ref="Q218:Q224"/>
    <mergeCell ref="C197:C203"/>
    <mergeCell ref="A190:A196"/>
    <mergeCell ref="E197:E203"/>
    <mergeCell ref="Q197:Q203"/>
    <mergeCell ref="A204:A210"/>
    <mergeCell ref="B204:B210"/>
    <mergeCell ref="C204:C210"/>
    <mergeCell ref="D204:D210"/>
    <mergeCell ref="E204:E210"/>
    <mergeCell ref="Q204:Q210"/>
    <mergeCell ref="D197:D203"/>
    <mergeCell ref="D183:D189"/>
    <mergeCell ref="E183:E189"/>
    <mergeCell ref="Q183:Q189"/>
    <mergeCell ref="B190:B196"/>
    <mergeCell ref="C190:C196"/>
    <mergeCell ref="D190:D196"/>
    <mergeCell ref="E190:E196"/>
    <mergeCell ref="Q190:Q196"/>
    <mergeCell ref="B183:B189"/>
    <mergeCell ref="C183:C189"/>
    <mergeCell ref="A176:A182"/>
    <mergeCell ref="B176:B182"/>
    <mergeCell ref="C176:C182"/>
    <mergeCell ref="D176:D182"/>
    <mergeCell ref="E176:E182"/>
    <mergeCell ref="Q168:Q174"/>
    <mergeCell ref="A175:Q175"/>
    <mergeCell ref="Q176:Q182"/>
    <mergeCell ref="A168:A174"/>
    <mergeCell ref="B168:B174"/>
    <mergeCell ref="A161:A167"/>
    <mergeCell ref="A154:A160"/>
    <mergeCell ref="E140:E146"/>
    <mergeCell ref="Q140:Q146"/>
    <mergeCell ref="Q147:Q153"/>
    <mergeCell ref="Q154:Q160"/>
    <mergeCell ref="Q161:Q167"/>
    <mergeCell ref="B161:B167"/>
    <mergeCell ref="C161:C167"/>
    <mergeCell ref="D161:D167"/>
    <mergeCell ref="E154:E160"/>
    <mergeCell ref="B147:B153"/>
    <mergeCell ref="C147:C153"/>
    <mergeCell ref="B154:B160"/>
    <mergeCell ref="C154:C160"/>
    <mergeCell ref="D154:D160"/>
    <mergeCell ref="B140:B146"/>
    <mergeCell ref="A111:A117"/>
    <mergeCell ref="A69:A75"/>
    <mergeCell ref="A62:A68"/>
    <mergeCell ref="C140:C146"/>
    <mergeCell ref="A104:A110"/>
    <mergeCell ref="E76:E82"/>
    <mergeCell ref="Q76:Q82"/>
    <mergeCell ref="B104:B110"/>
    <mergeCell ref="C104:C110"/>
    <mergeCell ref="D104:D110"/>
    <mergeCell ref="E104:E110"/>
    <mergeCell ref="Q104:Q110"/>
    <mergeCell ref="B76:B82"/>
    <mergeCell ref="C76:C82"/>
    <mergeCell ref="B83:B89"/>
    <mergeCell ref="E62:E68"/>
    <mergeCell ref="Q62:Q68"/>
    <mergeCell ref="E69:E75"/>
    <mergeCell ref="Q69:Q75"/>
    <mergeCell ref="E26:E32"/>
    <mergeCell ref="D41:D47"/>
    <mergeCell ref="E41:E47"/>
    <mergeCell ref="E55:E61"/>
    <mergeCell ref="E48:E54"/>
    <mergeCell ref="Q26:Q32"/>
    <mergeCell ref="A55:A61"/>
    <mergeCell ref="Q34:Q40"/>
    <mergeCell ref="A42:A47"/>
    <mergeCell ref="B48:B54"/>
    <mergeCell ref="D48:D54"/>
    <mergeCell ref="B55:B61"/>
    <mergeCell ref="C48:C54"/>
    <mergeCell ref="A147:A153"/>
    <mergeCell ref="A183:A189"/>
    <mergeCell ref="D133:D139"/>
    <mergeCell ref="D76:D82"/>
    <mergeCell ref="A118:A124"/>
    <mergeCell ref="A76:A82"/>
    <mergeCell ref="C97:C103"/>
    <mergeCell ref="A97:A103"/>
    <mergeCell ref="A90:A96"/>
    <mergeCell ref="A83:A89"/>
    <mergeCell ref="D62:D68"/>
    <mergeCell ref="A197:A203"/>
    <mergeCell ref="A133:A139"/>
    <mergeCell ref="A140:A146"/>
    <mergeCell ref="C83:C89"/>
    <mergeCell ref="B62:B68"/>
    <mergeCell ref="D90:D96"/>
    <mergeCell ref="D69:D75"/>
    <mergeCell ref="A125:A131"/>
    <mergeCell ref="C62:C68"/>
    <mergeCell ref="A19:A25"/>
    <mergeCell ref="B118:B124"/>
    <mergeCell ref="C118:C124"/>
    <mergeCell ref="B133:B139"/>
    <mergeCell ref="A48:A54"/>
    <mergeCell ref="A211:A217"/>
    <mergeCell ref="A26:A32"/>
    <mergeCell ref="B111:B117"/>
    <mergeCell ref="B69:B75"/>
    <mergeCell ref="C69:C75"/>
    <mergeCell ref="O8:P8"/>
    <mergeCell ref="D19:D25"/>
    <mergeCell ref="E19:E25"/>
    <mergeCell ref="B97:B103"/>
    <mergeCell ref="B19:B25"/>
    <mergeCell ref="Q19:Q25"/>
    <mergeCell ref="A33:P33"/>
    <mergeCell ref="A34:A40"/>
    <mergeCell ref="B90:B96"/>
    <mergeCell ref="C90:C96"/>
    <mergeCell ref="F7:F9"/>
    <mergeCell ref="B34:B40"/>
    <mergeCell ref="C34:C40"/>
    <mergeCell ref="M8:N8"/>
    <mergeCell ref="C19:C25"/>
    <mergeCell ref="D26:D32"/>
    <mergeCell ref="B26:B32"/>
    <mergeCell ref="C26:C32"/>
    <mergeCell ref="A7:A9"/>
    <mergeCell ref="I8:J8"/>
    <mergeCell ref="K8:L8"/>
    <mergeCell ref="G7:H8"/>
    <mergeCell ref="I7:Q7"/>
    <mergeCell ref="A12:A18"/>
    <mergeCell ref="E7:E9"/>
    <mergeCell ref="B11:Q11"/>
    <mergeCell ref="B7:B9"/>
    <mergeCell ref="C7:C9"/>
    <mergeCell ref="N1:Q1"/>
    <mergeCell ref="N2:Q2"/>
    <mergeCell ref="B4:Q4"/>
    <mergeCell ref="B5:Q5"/>
    <mergeCell ref="B12:B18"/>
    <mergeCell ref="D12:D18"/>
    <mergeCell ref="E12:E18"/>
    <mergeCell ref="C12:C18"/>
    <mergeCell ref="Q12:Q18"/>
    <mergeCell ref="Q8:Q9"/>
    <mergeCell ref="Q112:Q117"/>
    <mergeCell ref="Q42:Q54"/>
    <mergeCell ref="Q55:Q61"/>
    <mergeCell ref="Q90:Q96"/>
    <mergeCell ref="Q97:Q103"/>
    <mergeCell ref="C55:C61"/>
    <mergeCell ref="D55:D61"/>
    <mergeCell ref="E90:E96"/>
    <mergeCell ref="Q83:Q89"/>
    <mergeCell ref="E111:E117"/>
    <mergeCell ref="Q118:Q124"/>
    <mergeCell ref="E118:E124"/>
    <mergeCell ref="D118:D124"/>
    <mergeCell ref="D140:D146"/>
    <mergeCell ref="E161:E167"/>
    <mergeCell ref="C168:C174"/>
    <mergeCell ref="D168:D174"/>
    <mergeCell ref="E168:E174"/>
    <mergeCell ref="D125:D131"/>
    <mergeCell ref="E125:E131"/>
    <mergeCell ref="E133:E139"/>
    <mergeCell ref="Q133:Q139"/>
    <mergeCell ref="B125:B131"/>
    <mergeCell ref="C125:C131"/>
    <mergeCell ref="Q125:Q131"/>
    <mergeCell ref="B132:Q132"/>
    <mergeCell ref="C133:C139"/>
    <mergeCell ref="C400:C406"/>
    <mergeCell ref="A225:A231"/>
    <mergeCell ref="B225:B231"/>
    <mergeCell ref="E225:E231"/>
    <mergeCell ref="B393:B399"/>
    <mergeCell ref="A232:A238"/>
    <mergeCell ref="D239:D245"/>
    <mergeCell ref="E239:E245"/>
    <mergeCell ref="B253:B259"/>
    <mergeCell ref="C253:C259"/>
    <mergeCell ref="Q400:Q406"/>
    <mergeCell ref="A393:A399"/>
    <mergeCell ref="A407:A413"/>
    <mergeCell ref="B407:B413"/>
    <mergeCell ref="C407:C413"/>
    <mergeCell ref="D407:D413"/>
    <mergeCell ref="E407:E413"/>
    <mergeCell ref="Q407:Q413"/>
    <mergeCell ref="Q393:Q399"/>
    <mergeCell ref="C394:C398"/>
    <mergeCell ref="Q225:Q231"/>
    <mergeCell ref="B232:B238"/>
    <mergeCell ref="C232:C238"/>
    <mergeCell ref="D232:D238"/>
    <mergeCell ref="E232:E238"/>
    <mergeCell ref="Q232:Q238"/>
    <mergeCell ref="C225:C231"/>
    <mergeCell ref="D225:D231"/>
    <mergeCell ref="Q239:Q245"/>
    <mergeCell ref="A246:A252"/>
    <mergeCell ref="B246:B252"/>
    <mergeCell ref="C246:C252"/>
    <mergeCell ref="D246:D252"/>
    <mergeCell ref="E246:E252"/>
    <mergeCell ref="Q246:Q252"/>
    <mergeCell ref="A239:A245"/>
    <mergeCell ref="B239:B245"/>
    <mergeCell ref="C239:C245"/>
    <mergeCell ref="D253:D259"/>
    <mergeCell ref="E253:E259"/>
    <mergeCell ref="Q253:Q259"/>
    <mergeCell ref="A253:A259"/>
    <mergeCell ref="B260:B266"/>
    <mergeCell ref="C260:C266"/>
    <mergeCell ref="D260:D266"/>
    <mergeCell ref="E260:E266"/>
    <mergeCell ref="Q260:Q266"/>
    <mergeCell ref="A260:A266"/>
    <mergeCell ref="A267:A273"/>
    <mergeCell ref="B267:B273"/>
    <mergeCell ref="C267:C273"/>
    <mergeCell ref="D267:D273"/>
    <mergeCell ref="E267:E273"/>
    <mergeCell ref="Q267:Q273"/>
    <mergeCell ref="B274:B280"/>
    <mergeCell ref="C274:C280"/>
    <mergeCell ref="D274:D280"/>
    <mergeCell ref="E274:E280"/>
    <mergeCell ref="Q274:Q280"/>
    <mergeCell ref="A274:A280"/>
    <mergeCell ref="A281:A287"/>
    <mergeCell ref="B281:B287"/>
    <mergeCell ref="C281:C287"/>
    <mergeCell ref="D281:D287"/>
    <mergeCell ref="E281:E287"/>
    <mergeCell ref="Q281:Q287"/>
    <mergeCell ref="B288:B294"/>
    <mergeCell ref="C288:C294"/>
    <mergeCell ref="D288:D294"/>
    <mergeCell ref="E288:E294"/>
    <mergeCell ref="Q288:Q294"/>
    <mergeCell ref="A288:A294"/>
    <mergeCell ref="B295:B301"/>
    <mergeCell ref="C295:C301"/>
    <mergeCell ref="D295:D301"/>
    <mergeCell ref="E295:E301"/>
    <mergeCell ref="Q295:Q301"/>
    <mergeCell ref="A295:A301"/>
    <mergeCell ref="A302:A308"/>
    <mergeCell ref="B302:B308"/>
    <mergeCell ref="C302:C308"/>
    <mergeCell ref="D302:D308"/>
    <mergeCell ref="E302:E308"/>
    <mergeCell ref="Q302:Q308"/>
    <mergeCell ref="A309:A315"/>
    <mergeCell ref="B309:B315"/>
    <mergeCell ref="C309:C315"/>
    <mergeCell ref="D309:D315"/>
    <mergeCell ref="E309:E315"/>
    <mergeCell ref="Q309:Q315"/>
    <mergeCell ref="E323:E329"/>
    <mergeCell ref="Q323:Q329"/>
    <mergeCell ref="A323:A329"/>
    <mergeCell ref="B316:B322"/>
    <mergeCell ref="C316:C322"/>
    <mergeCell ref="D316:D322"/>
    <mergeCell ref="E316:E322"/>
    <mergeCell ref="Q316:Q322"/>
    <mergeCell ref="A316:A322"/>
    <mergeCell ref="Q337:Q343"/>
    <mergeCell ref="A337:A343"/>
    <mergeCell ref="A330:A336"/>
    <mergeCell ref="B330:B336"/>
    <mergeCell ref="C330:C336"/>
    <mergeCell ref="D330:D336"/>
    <mergeCell ref="E330:E336"/>
    <mergeCell ref="Q330:Q336"/>
    <mergeCell ref="C337:C343"/>
    <mergeCell ref="A344:A350"/>
    <mergeCell ref="B344:B350"/>
    <mergeCell ref="C344:C350"/>
    <mergeCell ref="D344:D350"/>
    <mergeCell ref="E344:E350"/>
    <mergeCell ref="Q344:Q350"/>
    <mergeCell ref="A386:A392"/>
    <mergeCell ref="A379:A385"/>
    <mergeCell ref="B379:B385"/>
    <mergeCell ref="C379:C385"/>
    <mergeCell ref="D379:D385"/>
    <mergeCell ref="E379:E385"/>
    <mergeCell ref="B386:B392"/>
    <mergeCell ref="C386:C392"/>
    <mergeCell ref="Q386:Q392"/>
    <mergeCell ref="Q379:Q385"/>
    <mergeCell ref="B372:B378"/>
    <mergeCell ref="C372:C378"/>
    <mergeCell ref="D372:D378"/>
    <mergeCell ref="E372:E378"/>
    <mergeCell ref="Q372:Q378"/>
    <mergeCell ref="A351:A357"/>
    <mergeCell ref="B351:B357"/>
    <mergeCell ref="Q365:Q371"/>
    <mergeCell ref="A358:A364"/>
    <mergeCell ref="B358:B364"/>
    <mergeCell ref="C358:C364"/>
    <mergeCell ref="E358:E364"/>
    <mergeCell ref="Q358:Q364"/>
    <mergeCell ref="Q351:Q357"/>
    <mergeCell ref="A365:A371"/>
    <mergeCell ref="A372:A378"/>
    <mergeCell ref="B41:B47"/>
    <mergeCell ref="C41:C47"/>
    <mergeCell ref="C111:C117"/>
    <mergeCell ref="D111:D117"/>
    <mergeCell ref="D358:D364"/>
    <mergeCell ref="D337:D343"/>
    <mergeCell ref="B323:B329"/>
    <mergeCell ref="C323:C329"/>
    <mergeCell ref="D323:D329"/>
    <mergeCell ref="B365:B371"/>
    <mergeCell ref="C365:C371"/>
    <mergeCell ref="C351:C357"/>
    <mergeCell ref="D351:D357"/>
    <mergeCell ref="E351:E357"/>
    <mergeCell ref="B337:B343"/>
    <mergeCell ref="D365:D371"/>
    <mergeCell ref="E365:E371"/>
    <mergeCell ref="E337:E343"/>
  </mergeCells>
  <printOptions/>
  <pageMargins left="0.2362204724409449" right="0.2362204724409449" top="0.7480314960629921" bottom="0.7480314960629921" header="0.31496062992125984" footer="0.31496062992125984"/>
  <pageSetup firstPageNumber="27" useFirstPageNumber="1" fitToHeight="0" fitToWidth="1" horizontalDpi="600" verticalDpi="600" orientation="portrait" paperSize="9" scale="29" r:id="rId1"/>
  <headerFooter>
    <oddHeader>&amp;C&amp;"Times New Roman,обычный"&amp;14&amp;P</oddHeader>
  </headerFooter>
  <ignoredErrors>
    <ignoredError sqref="H19 H26 J104 G337:H3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2022-09-15T03:04:57Z</cp:lastPrinted>
  <dcterms:created xsi:type="dcterms:W3CDTF">2006-09-28T05:33:49Z</dcterms:created>
  <dcterms:modified xsi:type="dcterms:W3CDTF">2024-05-14T03:26:40Z</dcterms:modified>
  <cp:category/>
  <cp:version/>
  <cp:contentType/>
  <cp:contentStatus/>
</cp:coreProperties>
</file>