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20952" windowHeight="9720"/>
  </bookViews>
  <sheets>
    <sheet name="Лист1" sheetId="1" r:id="rId1"/>
  </sheets>
  <externalReferences>
    <externalReference r:id="rId2"/>
    <externalReference r:id="rId3"/>
  </externalReferences>
  <definedNames>
    <definedName name="Print_Titles" localSheetId="0">Лист1!$13:$15</definedName>
  </definedNames>
  <calcPr calcId="145621"/>
</workbook>
</file>

<file path=xl/calcChain.xml><?xml version="1.0" encoding="utf-8"?>
<calcChain xmlns="http://schemas.openxmlformats.org/spreadsheetml/2006/main">
  <c r="H160" i="1" l="1"/>
  <c r="H153" i="1" l="1"/>
  <c r="J152" i="1"/>
  <c r="G153" i="1"/>
  <c r="I152" i="1"/>
  <c r="K152" i="1"/>
  <c r="G152" i="1"/>
  <c r="H152" i="1"/>
  <c r="L152" i="1"/>
  <c r="M152" i="1"/>
  <c r="N152" i="1"/>
  <c r="I153" i="1"/>
  <c r="J153" i="1"/>
  <c r="K153" i="1"/>
  <c r="L153" i="1"/>
  <c r="M153" i="1"/>
  <c r="N153" i="1"/>
  <c r="G154" i="1"/>
  <c r="H154" i="1"/>
  <c r="I154" i="1"/>
  <c r="J154" i="1"/>
  <c r="K154" i="1"/>
  <c r="L154" i="1"/>
  <c r="M154" i="1"/>
  <c r="N154" i="1"/>
  <c r="G155" i="1"/>
  <c r="H155" i="1"/>
  <c r="I155" i="1"/>
  <c r="J155" i="1"/>
  <c r="K155" i="1"/>
  <c r="L155" i="1"/>
  <c r="M155" i="1"/>
  <c r="N155" i="1"/>
  <c r="G156" i="1"/>
  <c r="H156" i="1"/>
  <c r="I156" i="1"/>
  <c r="J156" i="1"/>
  <c r="K156" i="1"/>
  <c r="L156" i="1"/>
  <c r="M156" i="1"/>
  <c r="N156" i="1"/>
  <c r="G157" i="1"/>
  <c r="H157" i="1"/>
  <c r="I157" i="1"/>
  <c r="J157" i="1"/>
  <c r="K157" i="1"/>
  <c r="L157" i="1"/>
  <c r="M157" i="1"/>
  <c r="N157" i="1"/>
  <c r="G158" i="1"/>
  <c r="H158" i="1"/>
  <c r="I158" i="1"/>
  <c r="J158" i="1"/>
  <c r="K158" i="1"/>
  <c r="L158" i="1"/>
  <c r="M158" i="1"/>
  <c r="N158" i="1"/>
  <c r="G159" i="1"/>
  <c r="H159" i="1"/>
  <c r="I159" i="1"/>
  <c r="J159" i="1"/>
  <c r="K159" i="1"/>
  <c r="L159" i="1"/>
  <c r="M159" i="1"/>
  <c r="N159" i="1"/>
  <c r="G160" i="1"/>
  <c r="I160" i="1"/>
  <c r="J160" i="1"/>
  <c r="K160" i="1"/>
  <c r="L160" i="1"/>
  <c r="M160" i="1"/>
  <c r="N160" i="1"/>
  <c r="G161" i="1"/>
  <c r="H161" i="1"/>
  <c r="I161" i="1"/>
  <c r="J161" i="1"/>
  <c r="K161" i="1"/>
  <c r="L161" i="1"/>
  <c r="M161" i="1"/>
  <c r="N161" i="1"/>
  <c r="G162" i="1"/>
  <c r="H162" i="1"/>
  <c r="I162" i="1"/>
  <c r="J162" i="1"/>
  <c r="K162" i="1"/>
  <c r="L162" i="1"/>
  <c r="M162" i="1"/>
  <c r="N162" i="1"/>
  <c r="M151" i="1" l="1"/>
  <c r="K151" i="1"/>
  <c r="I151" i="1"/>
  <c r="G151" i="1"/>
  <c r="N151" i="1"/>
  <c r="L151" i="1"/>
  <c r="J151" i="1"/>
  <c r="H151" i="1"/>
  <c r="F162" i="1"/>
  <c r="F161" i="1"/>
  <c r="F160" i="1"/>
  <c r="F159" i="1"/>
  <c r="F158" i="1"/>
  <c r="F157" i="1"/>
  <c r="F156" i="1"/>
  <c r="F155" i="1"/>
  <c r="F154" i="1"/>
  <c r="F153" i="1"/>
  <c r="E162" i="1"/>
  <c r="E161" i="1"/>
  <c r="E160" i="1"/>
  <c r="E159" i="1"/>
  <c r="E158" i="1"/>
  <c r="E157" i="1"/>
  <c r="E156" i="1"/>
  <c r="E155" i="1"/>
  <c r="E154" i="1"/>
  <c r="E153" i="1"/>
  <c r="E152" i="1"/>
  <c r="F152" i="1"/>
  <c r="F151" i="1" l="1"/>
  <c r="E151" i="1"/>
  <c r="F138" i="1" l="1"/>
  <c r="F137" i="1"/>
  <c r="F136" i="1"/>
  <c r="F135" i="1"/>
  <c r="G134" i="1"/>
  <c r="G135" i="1" s="1"/>
  <c r="F134" i="1"/>
  <c r="F133" i="1"/>
  <c r="E133" i="1"/>
  <c r="N132" i="1"/>
  <c r="M132" i="1"/>
  <c r="L132" i="1"/>
  <c r="K132" i="1"/>
  <c r="J132" i="1"/>
  <c r="I132" i="1"/>
  <c r="H132" i="1"/>
  <c r="F131" i="1"/>
  <c r="F130" i="1"/>
  <c r="F129" i="1"/>
  <c r="F128" i="1"/>
  <c r="G127" i="1"/>
  <c r="G128" i="1" s="1"/>
  <c r="F127" i="1"/>
  <c r="F126" i="1"/>
  <c r="E126" i="1"/>
  <c r="N125" i="1"/>
  <c r="M125" i="1"/>
  <c r="L125" i="1"/>
  <c r="K125" i="1"/>
  <c r="J125" i="1"/>
  <c r="I125" i="1"/>
  <c r="H125" i="1"/>
  <c r="F124" i="1"/>
  <c r="F123" i="1"/>
  <c r="F122" i="1"/>
  <c r="F121" i="1"/>
  <c r="G120" i="1"/>
  <c r="G121" i="1" s="1"/>
  <c r="F120" i="1"/>
  <c r="F119" i="1"/>
  <c r="E119" i="1"/>
  <c r="N118" i="1"/>
  <c r="M118" i="1"/>
  <c r="L118" i="1"/>
  <c r="K118" i="1"/>
  <c r="J118" i="1"/>
  <c r="I118" i="1"/>
  <c r="H118" i="1"/>
  <c r="H103" i="1"/>
  <c r="G103" i="1"/>
  <c r="H102" i="1"/>
  <c r="G102" i="1"/>
  <c r="H101" i="1"/>
  <c r="G101" i="1"/>
  <c r="E101" i="1" s="1"/>
  <c r="F101" i="1"/>
  <c r="H100" i="1"/>
  <c r="G100" i="1"/>
  <c r="F100" i="1"/>
  <c r="E100" i="1"/>
  <c r="H99" i="1"/>
  <c r="G99" i="1"/>
  <c r="F99" i="1"/>
  <c r="H98" i="1"/>
  <c r="F98" i="1" s="1"/>
  <c r="F97" i="1" s="1"/>
  <c r="G98" i="1"/>
  <c r="E98" i="1"/>
  <c r="E97" i="1" s="1"/>
  <c r="N97" i="1"/>
  <c r="M97" i="1"/>
  <c r="L97" i="1"/>
  <c r="K97" i="1"/>
  <c r="J97" i="1"/>
  <c r="I97" i="1"/>
  <c r="H97" i="1"/>
  <c r="G97" i="1"/>
  <c r="H96" i="1"/>
  <c r="G96" i="1"/>
  <c r="H95" i="1"/>
  <c r="F95" i="1" s="1"/>
  <c r="G95" i="1"/>
  <c r="E95" i="1"/>
  <c r="H94" i="1"/>
  <c r="F94" i="1" s="1"/>
  <c r="G94" i="1"/>
  <c r="E94" i="1"/>
  <c r="H93" i="1"/>
  <c r="F93" i="1" s="1"/>
  <c r="G93" i="1"/>
  <c r="E93" i="1" s="1"/>
  <c r="H92" i="1"/>
  <c r="G92" i="1"/>
  <c r="E92" i="1" s="1"/>
  <c r="F92" i="1"/>
  <c r="H91" i="1"/>
  <c r="G91" i="1"/>
  <c r="F91" i="1"/>
  <c r="F90" i="1" s="1"/>
  <c r="E91" i="1"/>
  <c r="E90" i="1" s="1"/>
  <c r="N90" i="1"/>
  <c r="M90" i="1"/>
  <c r="L90" i="1"/>
  <c r="K90" i="1"/>
  <c r="J90" i="1"/>
  <c r="I90" i="1"/>
  <c r="H90" i="1"/>
  <c r="G90" i="1"/>
  <c r="H89" i="1"/>
  <c r="F89" i="1" s="1"/>
  <c r="G89" i="1"/>
  <c r="E89" i="1" s="1"/>
  <c r="H88" i="1"/>
  <c r="G88" i="1"/>
  <c r="E88" i="1" s="1"/>
  <c r="F88" i="1"/>
  <c r="H87" i="1"/>
  <c r="F87" i="1" s="1"/>
  <c r="G87" i="1"/>
  <c r="E87" i="1" s="1"/>
  <c r="H86" i="1"/>
  <c r="F86" i="1" s="1"/>
  <c r="G86" i="1"/>
  <c r="E86" i="1" s="1"/>
  <c r="H85" i="1"/>
  <c r="G85" i="1"/>
  <c r="F85" i="1"/>
  <c r="E85" i="1"/>
  <c r="H84" i="1"/>
  <c r="G84" i="1"/>
  <c r="F84" i="1"/>
  <c r="F83" i="1" s="1"/>
  <c r="E84" i="1"/>
  <c r="E83" i="1" s="1"/>
  <c r="H83" i="1"/>
  <c r="G83" i="1"/>
  <c r="G68" i="1"/>
  <c r="E68" i="1" s="1"/>
  <c r="F68" i="1"/>
  <c r="G67" i="1"/>
  <c r="E67" i="1" s="1"/>
  <c r="F67" i="1"/>
  <c r="G66" i="1"/>
  <c r="F66" i="1"/>
  <c r="E66" i="1"/>
  <c r="G65" i="1"/>
  <c r="E65" i="1" s="1"/>
  <c r="F65" i="1"/>
  <c r="G64" i="1"/>
  <c r="F64" i="1"/>
  <c r="E64" i="1"/>
  <c r="G63" i="1"/>
  <c r="F63" i="1"/>
  <c r="E63" i="1"/>
  <c r="E62" i="1" s="1"/>
  <c r="N62" i="1"/>
  <c r="M62" i="1"/>
  <c r="L62" i="1"/>
  <c r="K62" i="1"/>
  <c r="J62" i="1"/>
  <c r="I62" i="1"/>
  <c r="H62" i="1"/>
  <c r="G62" i="1"/>
  <c r="G61" i="1"/>
  <c r="E61" i="1" s="1"/>
  <c r="F61" i="1"/>
  <c r="G60" i="1"/>
  <c r="E60" i="1" s="1"/>
  <c r="F60" i="1"/>
  <c r="G59" i="1"/>
  <c r="F59" i="1"/>
  <c r="E59" i="1"/>
  <c r="G58" i="1"/>
  <c r="E58" i="1" s="1"/>
  <c r="F58" i="1"/>
  <c r="G57" i="1"/>
  <c r="E57" i="1" s="1"/>
  <c r="F57" i="1"/>
  <c r="G56" i="1"/>
  <c r="E56" i="1" s="1"/>
  <c r="E55" i="1" s="1"/>
  <c r="F56" i="1"/>
  <c r="N55" i="1"/>
  <c r="M55" i="1"/>
  <c r="L55" i="1"/>
  <c r="K55" i="1"/>
  <c r="J55" i="1"/>
  <c r="I55" i="1"/>
  <c r="H55" i="1"/>
  <c r="G55" i="1"/>
  <c r="N54" i="1"/>
  <c r="M54" i="1"/>
  <c r="L54" i="1"/>
  <c r="K54" i="1"/>
  <c r="J54" i="1"/>
  <c r="I54" i="1"/>
  <c r="H54" i="1"/>
  <c r="G54" i="1"/>
  <c r="N53" i="1"/>
  <c r="M53" i="1"/>
  <c r="L53" i="1"/>
  <c r="K53" i="1"/>
  <c r="J53" i="1"/>
  <c r="I53" i="1"/>
  <c r="H53" i="1"/>
  <c r="F53" i="1" s="1"/>
  <c r="G53" i="1"/>
  <c r="N52" i="1"/>
  <c r="M52" i="1"/>
  <c r="L52" i="1"/>
  <c r="K52" i="1"/>
  <c r="J52" i="1"/>
  <c r="I52" i="1"/>
  <c r="H52" i="1"/>
  <c r="G52" i="1"/>
  <c r="N51" i="1"/>
  <c r="M51" i="1"/>
  <c r="L51" i="1"/>
  <c r="K51" i="1"/>
  <c r="J51" i="1"/>
  <c r="I51" i="1"/>
  <c r="H51" i="1"/>
  <c r="G51" i="1"/>
  <c r="N50" i="1"/>
  <c r="M50" i="1"/>
  <c r="L50" i="1"/>
  <c r="K50" i="1"/>
  <c r="J50" i="1"/>
  <c r="I50" i="1"/>
  <c r="H50" i="1"/>
  <c r="F50" i="1" s="1"/>
  <c r="G50" i="1"/>
  <c r="N49" i="1"/>
  <c r="M49" i="1"/>
  <c r="L49" i="1"/>
  <c r="K49" i="1"/>
  <c r="J49" i="1"/>
  <c r="I49" i="1"/>
  <c r="H49" i="1"/>
  <c r="F49" i="1" s="1"/>
  <c r="G49" i="1"/>
  <c r="G48" i="1"/>
  <c r="G47" i="1"/>
  <c r="E47" i="1" s="1"/>
  <c r="F47" i="1"/>
  <c r="G46" i="1"/>
  <c r="E46" i="1" s="1"/>
  <c r="F46" i="1"/>
  <c r="G45" i="1"/>
  <c r="E45" i="1" s="1"/>
  <c r="F45" i="1"/>
  <c r="G44" i="1"/>
  <c r="E44" i="1" s="1"/>
  <c r="F44" i="1"/>
  <c r="G43" i="1"/>
  <c r="E43" i="1" s="1"/>
  <c r="F43" i="1"/>
  <c r="G42" i="1"/>
  <c r="E42" i="1" s="1"/>
  <c r="E41" i="1" s="1"/>
  <c r="F42" i="1"/>
  <c r="N41" i="1"/>
  <c r="M41" i="1"/>
  <c r="L41" i="1"/>
  <c r="K41" i="1"/>
  <c r="J41" i="1"/>
  <c r="I41" i="1"/>
  <c r="H41" i="1"/>
  <c r="G41" i="1"/>
  <c r="G40" i="1"/>
  <c r="E40" i="1" s="1"/>
  <c r="F40" i="1"/>
  <c r="G39" i="1"/>
  <c r="E39" i="1" s="1"/>
  <c r="F39" i="1"/>
  <c r="G38" i="1"/>
  <c r="E38" i="1" s="1"/>
  <c r="F38" i="1"/>
  <c r="G37" i="1"/>
  <c r="F37" i="1"/>
  <c r="E37" i="1"/>
  <c r="G36" i="1"/>
  <c r="E36" i="1" s="1"/>
  <c r="F36" i="1"/>
  <c r="G35" i="1"/>
  <c r="E35" i="1" s="1"/>
  <c r="E34" i="1" s="1"/>
  <c r="F35" i="1"/>
  <c r="N34" i="1"/>
  <c r="M34" i="1"/>
  <c r="L34" i="1"/>
  <c r="K34" i="1"/>
  <c r="J34" i="1"/>
  <c r="I34" i="1"/>
  <c r="H34" i="1"/>
  <c r="G34" i="1"/>
  <c r="AB27" i="1"/>
  <c r="AB26" i="1"/>
  <c r="AB25" i="1"/>
  <c r="E54" i="1" l="1"/>
  <c r="E120" i="1"/>
  <c r="F52" i="1"/>
  <c r="E49" i="1"/>
  <c r="E48" i="1" s="1"/>
  <c r="F96" i="1"/>
  <c r="E99" i="1"/>
  <c r="AB158" i="1"/>
  <c r="E102" i="1"/>
  <c r="E103" i="1"/>
  <c r="E96" i="1"/>
  <c r="F102" i="1"/>
  <c r="F103" i="1"/>
  <c r="E50" i="1"/>
  <c r="E51" i="1"/>
  <c r="E127" i="1"/>
  <c r="E134" i="1"/>
  <c r="F54" i="1"/>
  <c r="J48" i="1"/>
  <c r="L48" i="1"/>
  <c r="N48" i="1"/>
  <c r="H48" i="1"/>
  <c r="F51" i="1"/>
  <c r="I48" i="1"/>
  <c r="K48" i="1"/>
  <c r="M48" i="1"/>
  <c r="E53" i="1"/>
  <c r="E52" i="1"/>
  <c r="AB157" i="1"/>
  <c r="F125" i="1"/>
  <c r="F118" i="1"/>
  <c r="F62" i="1"/>
  <c r="F55" i="1"/>
  <c r="F41" i="1"/>
  <c r="F34" i="1"/>
  <c r="F132" i="1"/>
  <c r="E128" i="1"/>
  <c r="G129" i="1"/>
  <c r="G122" i="1"/>
  <c r="E121" i="1"/>
  <c r="G136" i="1"/>
  <c r="E135" i="1"/>
  <c r="F48" i="1" l="1"/>
  <c r="E136" i="1"/>
  <c r="G137" i="1"/>
  <c r="E122" i="1"/>
  <c r="G123" i="1"/>
  <c r="G130" i="1"/>
  <c r="E129" i="1"/>
  <c r="E130" i="1" l="1"/>
  <c r="G131" i="1"/>
  <c r="E131" i="1" s="1"/>
  <c r="G124" i="1"/>
  <c r="E124" i="1" s="1"/>
  <c r="E123" i="1"/>
  <c r="G138" i="1"/>
  <c r="E137" i="1"/>
  <c r="G132" i="1"/>
  <c r="AB156" i="1" s="1"/>
  <c r="E138" i="1" l="1"/>
  <c r="E132" i="1" s="1"/>
  <c r="G125" i="1"/>
  <c r="E125" i="1"/>
  <c r="G118" i="1"/>
  <c r="E118" i="1"/>
</calcChain>
</file>

<file path=xl/comments1.xml><?xml version="1.0" encoding="utf-8"?>
<comments xmlns="http://schemas.openxmlformats.org/spreadsheetml/2006/main">
  <authors>
    <author>tc={003B009E-0011-4611-A22A-009B00470090}</author>
  </authors>
  <commentList>
    <comment ref="G84" authorId="0">
      <text>
        <r>
          <rPr>
            <b/>
            <sz val="9"/>
            <rFont val="Tahoma"/>
            <family val="2"/>
            <charset val="204"/>
          </rPr>
          <t>Володина Лидия Михайловна:</t>
        </r>
        <r>
          <rPr>
            <sz val="9"/>
            <rFont val="Tahoma"/>
            <family val="2"/>
            <charset val="204"/>
          </rPr>
          <t xml:space="preserve">
зп на советника
50-архив
90 охрана
</t>
        </r>
      </text>
    </comment>
  </commentList>
</comments>
</file>

<file path=xl/sharedStrings.xml><?xml version="1.0" encoding="utf-8"?>
<sst xmlns="http://schemas.openxmlformats.org/spreadsheetml/2006/main" count="202" uniqueCount="68">
  <si>
    <t>Приложение 2</t>
  </si>
  <si>
    <r>
      <t xml:space="preserve"> </t>
    </r>
    <r>
      <rPr>
        <sz val="10"/>
        <rFont val="Times New Roman"/>
        <family val="1"/>
        <charset val="204"/>
      </rPr>
      <t xml:space="preserve">к муниципальной программе </t>
    </r>
  </si>
  <si>
    <t>«Развитие культуры и туризма»  муниципального образования «Город Томск»</t>
  </si>
  <si>
    <t>на 2015-2025 годы</t>
  </si>
  <si>
    <t>РЕСУРСНОЕ ОБЕСПЕЧЕНИЕ МУНИЦИПАЛЬНОЙ ПРОГРАММЫ</t>
  </si>
  <si>
    <t>«Развитие культуры и туризма»  муниципального образования «Город Томск» на 2015-2025 годы</t>
  </si>
  <si>
    <t>№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</si>
  <si>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</si>
  <si>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</si>
  <si>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</si>
  <si>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руб.)</t>
  </si>
  <si>
    <t>В том числе за счет средств</t>
  </si>
  <si>
    <t>Ответственный исполнитель, соисполнители, участники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</si>
  <si>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</si>
  <si>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</si>
  <si>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</si>
  <si>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</si>
  <si>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</si>
  <si>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</si>
  <si>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</si>
  <si>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r>
      <t>Цель:</t>
    </r>
    <r>
      <rPr>
        <sz val="10"/>
        <rFont val="Times New Roman"/>
        <family val="1"/>
        <charset val="204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</si>
  <si>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rFont val="Times New Roman"/>
        <family val="1"/>
        <charset val="204"/>
      </rPr>
      <t xml:space="preserve"> Повышение качества и доступности услуг в сфере культуры.</t>
    </r>
  </si>
  <si>
    <t>Подпрограмма 1 «Развитие культуры»</t>
  </si>
  <si>
    <t xml:space="preserve">Итого по задаче 1 </t>
  </si>
  <si>
    <t>всего</t>
  </si>
  <si>
    <t xml:space="preserve">УК,  АКР,  АЛР, АОР, АСР
</t>
  </si>
  <si>
    <t>КЦСР 03 1 0000,               КВР 000</t>
  </si>
  <si>
    <t>2015 год</t>
  </si>
  <si>
    <t>КЦСР 03 1 00 00000,                       КВР 000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</si>
  <si>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</si>
  <si>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</si>
  <si>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</si>
  <si>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</si>
  <si>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</si>
  <si>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</si>
  <si>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</si>
  <si>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</si>
  <si>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</si>
  <si>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</si>
  <si>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r>
      <t xml:space="preserve">Задача 2. </t>
    </r>
    <r>
      <rPr>
        <sz val="10"/>
        <rFont val="Times New Roman"/>
        <family val="1"/>
        <charset val="204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</si>
  <si>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</si>
  <si>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</si>
  <si>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</si>
  <si>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</si>
  <si>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</si>
  <si>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УК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</si>
  <si>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</si>
  <si>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Итого по задаче 2</t>
  </si>
  <si>
    <t>КЦСР 03 2 01 00000,                       КВР  000</t>
  </si>
  <si>
    <r>
      <t>Задача 3.</t>
    </r>
    <r>
      <rPr>
        <sz val="10"/>
        <rFont val="Times New Roman"/>
        <family val="1"/>
        <charset val="204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</si>
  <si>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</si>
  <si>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3.2.1. Организация и обеспечение эффективного функционирования действующей сети муниципальных учреждений культуры.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</si>
  <si>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</si>
  <si>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</si>
  <si>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Итого по задаче 3</t>
  </si>
  <si>
    <t>КЦСР 03 3 00 00000,      КВР  000</t>
  </si>
  <si>
    <r>
      <t>Задача 4.</t>
    </r>
    <r>
      <rPr>
        <sz val="10"/>
        <rFont val="Times New Roman"/>
        <family val="1"/>
        <charset val="204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</si>
  <si>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</si>
  <si>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4.2.1. Строительство МКОЦ «Степановский»</t>
  </si>
  <si>
    <t>ДКС</t>
  </si>
  <si>
    <t>4.2.2.Строительство МКОЦ «Зелёные горки»</t>
  </si>
  <si>
    <t>4.2.3.Строительство городского Дома культуры</t>
  </si>
  <si>
    <t>Итого по задаче 4</t>
  </si>
  <si>
    <t>КЦСР 0342032
 КВР  243</t>
  </si>
  <si>
    <t>КЦСР 0340100000
  КВР  000</t>
  </si>
  <si>
    <t>КЦСР 0340100000,
  КВР  000</t>
  </si>
  <si>
    <t>ИТОГО ПО МУНИЦИПАЛЬНОЙ ПРОГРАММЕ «РАЗВИТИЕ КУЛЬТУРЫ И ТУРИЗМА»</t>
  </si>
  <si>
    <t xml:space="preserve">Приложение 8
к постановлению
администрации Города Томска от 29.01.2024 № 69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</si>
</sst>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р_._-;\-* #,##0.0_р_._-;_-* &quot;-&quot;?_р_._-;_-@_-"/>
    <numFmt numFmtId="165" formatCode="#,##0.0"/>
    <numFmt numFmtId="166" formatCode="_-* #,##0.0\ _₽_-;\-* #,##0.0\ _₽_-;_-* &quot;-&quot;?\ _₽_-;_-@_-"/>
  </numFmts>
  <fonts count="10" x14ac:knownFonts="1">
    <font>
      <sz val="12"/>
      <color theme="1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/>
    <xf numFmtId="0" fontId="1" fillId="2" borderId="0" xfId="0" applyFont="1" applyFill="1"/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2" fillId="2" borderId="0" xfId="0" applyFont="1" applyFill="1"/>
    <xf numFmtId="0" fontId="5" fillId="2" borderId="5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164" fontId="2" fillId="2" borderId="0" xfId="0" applyNumberFormat="1" applyFont="1" applyFill="1"/>
    <xf numFmtId="165" fontId="5" fillId="2" borderId="1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/>
    <xf numFmtId="165" fontId="2" fillId="2" borderId="0" xfId="0" applyNumberFormat="1" applyFont="1" applyFill="1"/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64" fontId="0" fillId="2" borderId="0" xfId="0" applyNumberFormat="1" applyFill="1"/>
    <xf numFmtId="164" fontId="7" fillId="2" borderId="1" xfId="0" applyNumberFormat="1" applyFont="1" applyFill="1" applyBorder="1" applyAlignment="1">
      <alignment horizontal="center" vertical="center" wrapText="1"/>
    </xf>
    <xf numFmtId="166" fontId="0" fillId="2" borderId="0" xfId="0" applyNumberFormat="1" applyFill="1"/>
    <xf numFmtId="166" fontId="0" fillId="2" borderId="0" xfId="0" applyNumberFormat="1" applyFill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0" fillId="3" borderId="0" xfId="0" applyFill="1"/>
    <xf numFmtId="0" fontId="5" fillId="3" borderId="13" xfId="0" applyFont="1" applyFill="1" applyBorder="1" applyAlignment="1">
      <alignment vertical="center" wrapText="1"/>
    </xf>
    <xf numFmtId="0" fontId="2" fillId="3" borderId="0" xfId="0" applyFont="1" applyFill="1"/>
    <xf numFmtId="0" fontId="0" fillId="4" borderId="0" xfId="0" applyFill="1"/>
    <xf numFmtId="164" fontId="0" fillId="2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164" fontId="0" fillId="4" borderId="0" xfId="0" applyNumberFormat="1" applyFill="1"/>
    <xf numFmtId="164" fontId="0" fillId="3" borderId="0" xfId="0" applyNumberFormat="1" applyFill="1"/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079;&#1084;&#1077;&#1085;%20&#1052;&#1055;%202016/&#1055;&#1056;&#1054;&#1045;&#1050;&#1058;/&#1087;&#1088;&#1080;&#1083;.7%20%20&#1091;&#1090;&#1074;&#1077;&#1088;&#1078;&#1076;&#1077;&#1085;&#1085;&#1086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Shatalina/Documents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7/&#1084;&#1087;/27%2009%202017/&#1083;&#1080;&#1096;&#1085;&#1077;&#1077;/&#1087;&#1088;&#1080;&#1083;&#1086;&#1078;&#1077;&#1085;&#1080;&#1077;%202%20&#1082;%20&#1055;&#1055;%20&#8470;3%20&#1080;&#1089;&#1082;&#1083;&#1102;&#1095;&#1080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Володина Лидия Михайловна" id="{9B656444-9861-4ADB-B44B-386741C4BD09}"/>
</personList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85" personId="{9B656444-9861-4ADB-B44B-386741C4BD09}" id="{003B009E-0011-4611-A22A-009B00470090}" done="0">
    <text xml:space="preserve">зп на советника
50-архив
90 охрана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W169"/>
  <sheetViews>
    <sheetView tabSelected="1" workbookViewId="0">
      <selection sqref="A1:O1"/>
    </sheetView>
  </sheetViews>
  <sheetFormatPr defaultColWidth="9" defaultRowHeight="15.75" customHeight="1" x14ac:dyDescent="0.3"/>
  <cols>
    <col min="1" max="1" width="3.8984375" style="1" customWidth="1"/>
    <col min="2" max="3" width="15.69921875" style="2" customWidth="1"/>
    <col min="4" max="4" width="9" style="3" customWidth="1"/>
    <col min="5" max="5" width="14.19921875" style="4" customWidth="1"/>
    <col min="6" max="6" width="13.69921875" style="4" customWidth="1"/>
    <col min="7" max="7" width="13.3984375" style="3" customWidth="1"/>
    <col min="8" max="8" width="15.8984375" style="3" customWidth="1"/>
    <col min="9" max="9" width="14.19921875" style="3" customWidth="1"/>
    <col min="10" max="10" width="12" style="3" bestFit="1" customWidth="1"/>
    <col min="11" max="11" width="11.19921875" style="3" customWidth="1"/>
    <col min="12" max="12" width="12.59765625" style="3" customWidth="1"/>
    <col min="13" max="13" width="10.59765625" style="3" customWidth="1"/>
    <col min="14" max="14" width="10" style="3" customWidth="1"/>
    <col min="15" max="15" width="8.5" style="5" customWidth="1"/>
    <col min="16" max="16" width="10.19921875" style="1" hidden="1" customWidth="1"/>
    <col min="17" max="17" width="13.19921875" style="1" hidden="1" customWidth="1"/>
    <col min="18" max="18" width="13.69921875" style="1" hidden="1" customWidth="1"/>
    <col min="19" max="20" width="11.69921875" style="1" hidden="1" customWidth="1"/>
    <col min="21" max="21" width="10.69921875" style="1" hidden="1" customWidth="1"/>
    <col min="22" max="22" width="5.5" style="1" hidden="1" customWidth="1"/>
    <col min="23" max="23" width="11.09765625" style="1" bestFit="1" customWidth="1"/>
    <col min="24" max="24" width="11" style="1" bestFit="1" customWidth="1"/>
    <col min="25" max="26" width="10.19921875" style="1" hidden="1" customWidth="1"/>
    <col min="27" max="27" width="10.19921875" style="1" customWidth="1"/>
    <col min="28" max="28" width="12" style="1" hidden="1" customWidth="1"/>
    <col min="29" max="257" width="9" style="1" customWidth="1"/>
    <col min="258" max="16384" width="9" style="32"/>
  </cols>
  <sheetData>
    <row r="1" spans="1:16" ht="65.25" customHeight="1" x14ac:dyDescent="0.3">
      <c r="A1" s="45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6" ht="8.25" customHeigh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6" ht="18.75" customHeight="1" x14ac:dyDescent="0.3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6" ht="15.6" x14ac:dyDescent="0.3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6" ht="15.6" x14ac:dyDescent="0.3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6" ht="15.6" x14ac:dyDescent="0.3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6" ht="15.6" x14ac:dyDescent="0.3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6" ht="15.6" x14ac:dyDescent="0.3">
      <c r="A8" s="48" t="s">
        <v>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ht="15.6" x14ac:dyDescent="0.3">
      <c r="A9" s="35"/>
    </row>
    <row r="10" spans="1:16" ht="18" x14ac:dyDescent="0.35">
      <c r="A10" s="49" t="s">
        <v>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6" ht="15.6" x14ac:dyDescent="0.3">
      <c r="A11" s="35"/>
    </row>
    <row r="12" spans="1:16" ht="15.6" x14ac:dyDescent="0.3">
      <c r="A12" s="35"/>
    </row>
    <row r="13" spans="1:16" ht="33.75" customHeight="1" x14ac:dyDescent="0.3">
      <c r="A13" s="50" t="s">
        <v>6</v>
      </c>
      <c r="B13" s="51" t="s">
        <v>7</v>
      </c>
      <c r="C13" s="51" t="s">
        <v>8</v>
      </c>
      <c r="D13" s="50" t="s">
        <v>9</v>
      </c>
      <c r="E13" s="54" t="s">
        <v>10</v>
      </c>
      <c r="F13" s="54"/>
      <c r="G13" s="50" t="s">
        <v>11</v>
      </c>
      <c r="H13" s="50"/>
      <c r="I13" s="50"/>
      <c r="J13" s="50"/>
      <c r="K13" s="50"/>
      <c r="L13" s="50"/>
      <c r="M13" s="50"/>
      <c r="N13" s="50"/>
      <c r="O13" s="50" t="s">
        <v>12</v>
      </c>
      <c r="P13" s="6"/>
    </row>
    <row r="14" spans="1:16" ht="59.4" customHeight="1" x14ac:dyDescent="0.3">
      <c r="A14" s="50"/>
      <c r="B14" s="52"/>
      <c r="C14" s="52"/>
      <c r="D14" s="50"/>
      <c r="E14" s="54"/>
      <c r="F14" s="54"/>
      <c r="G14" s="50" t="s">
        <v>13</v>
      </c>
      <c r="H14" s="50"/>
      <c r="I14" s="50" t="s">
        <v>14</v>
      </c>
      <c r="J14" s="50"/>
      <c r="K14" s="50" t="s">
        <v>15</v>
      </c>
      <c r="L14" s="50"/>
      <c r="M14" s="50" t="s">
        <v>16</v>
      </c>
      <c r="N14" s="50"/>
      <c r="O14" s="50"/>
      <c r="P14" s="6"/>
    </row>
    <row r="15" spans="1:16" s="7" customFormat="1" ht="15.6" x14ac:dyDescent="0.3">
      <c r="A15" s="50"/>
      <c r="B15" s="53"/>
      <c r="C15" s="53"/>
      <c r="D15" s="50"/>
      <c r="E15" s="36" t="s">
        <v>17</v>
      </c>
      <c r="F15" s="36" t="s">
        <v>18</v>
      </c>
      <c r="G15" s="36" t="s">
        <v>17</v>
      </c>
      <c r="H15" s="36" t="s">
        <v>18</v>
      </c>
      <c r="I15" s="36" t="s">
        <v>17</v>
      </c>
      <c r="J15" s="36" t="s">
        <v>18</v>
      </c>
      <c r="K15" s="36" t="s">
        <v>17</v>
      </c>
      <c r="L15" s="36" t="s">
        <v>18</v>
      </c>
      <c r="M15" s="36" t="s">
        <v>17</v>
      </c>
      <c r="N15" s="36" t="s">
        <v>19</v>
      </c>
      <c r="O15" s="36"/>
      <c r="P15" s="8"/>
    </row>
    <row r="16" spans="1:16" s="3" customFormat="1" ht="15.6" x14ac:dyDescent="0.3">
      <c r="A16" s="36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  <c r="M16" s="36">
        <v>13</v>
      </c>
      <c r="N16" s="36">
        <v>14</v>
      </c>
      <c r="O16" s="36">
        <v>15</v>
      </c>
      <c r="P16" s="9"/>
    </row>
    <row r="17" spans="1:28" ht="29.25" customHeight="1" x14ac:dyDescent="0.3">
      <c r="A17" s="55" t="s">
        <v>20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6"/>
    </row>
    <row r="18" spans="1:28" ht="16.5" customHeight="1" x14ac:dyDescent="0.3">
      <c r="A18" s="55" t="s">
        <v>21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6"/>
    </row>
    <row r="19" spans="1:28" ht="15.6" x14ac:dyDescent="0.3">
      <c r="A19" s="55" t="s">
        <v>22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6"/>
    </row>
    <row r="20" spans="1:28" s="10" customFormat="1" ht="15.6" x14ac:dyDescent="0.3">
      <c r="A20" s="54"/>
      <c r="B20" s="54" t="s">
        <v>23</v>
      </c>
      <c r="C20" s="11"/>
      <c r="D20" s="37" t="s">
        <v>24</v>
      </c>
      <c r="E20" s="12">
        <v>6647706.1659999955</v>
      </c>
      <c r="F20" s="12">
        <v>5659814.3659999985</v>
      </c>
      <c r="G20" s="12">
        <v>4134556.8699999964</v>
      </c>
      <c r="H20" s="12">
        <v>3692700.0099999993</v>
      </c>
      <c r="I20" s="12">
        <v>51878.9</v>
      </c>
      <c r="J20" s="12">
        <v>17221.099999999999</v>
      </c>
      <c r="K20" s="12">
        <v>1592460.7959999996</v>
      </c>
      <c r="L20" s="12">
        <v>1081083.6559999995</v>
      </c>
      <c r="M20" s="12">
        <v>868809.59999999951</v>
      </c>
      <c r="N20" s="12">
        <v>868809.59999999951</v>
      </c>
      <c r="O20" s="56" t="s">
        <v>25</v>
      </c>
      <c r="P20" s="13"/>
      <c r="Q20" s="14"/>
    </row>
    <row r="21" spans="1:28" s="10" customFormat="1" ht="35.4" customHeight="1" x14ac:dyDescent="0.3">
      <c r="A21" s="54"/>
      <c r="B21" s="54"/>
      <c r="C21" s="37" t="s">
        <v>26</v>
      </c>
      <c r="D21" s="37" t="s">
        <v>27</v>
      </c>
      <c r="E21" s="15">
        <v>423497.09999999992</v>
      </c>
      <c r="F21" s="15">
        <v>369330.49999999994</v>
      </c>
      <c r="G21" s="15">
        <v>287072.99999999994</v>
      </c>
      <c r="H21" s="15">
        <v>242825.39999999991</v>
      </c>
      <c r="I21" s="15">
        <v>3225</v>
      </c>
      <c r="J21" s="15">
        <v>0</v>
      </c>
      <c r="K21" s="15">
        <v>69836.899999999994</v>
      </c>
      <c r="L21" s="15">
        <v>63142.9</v>
      </c>
      <c r="M21" s="15">
        <v>63362.2</v>
      </c>
      <c r="N21" s="15">
        <v>63362.2</v>
      </c>
      <c r="O21" s="56"/>
      <c r="P21" s="13"/>
      <c r="Q21" s="14"/>
      <c r="R21" s="14"/>
    </row>
    <row r="22" spans="1:28" s="10" customFormat="1" ht="15.6" x14ac:dyDescent="0.3">
      <c r="A22" s="54"/>
      <c r="B22" s="54"/>
      <c r="C22" s="58" t="s">
        <v>28</v>
      </c>
      <c r="D22" s="37" t="s">
        <v>29</v>
      </c>
      <c r="E22" s="15">
        <v>415534.88999999966</v>
      </c>
      <c r="F22" s="15">
        <v>393154.03999999957</v>
      </c>
      <c r="G22" s="15">
        <v>268270.98999999982</v>
      </c>
      <c r="H22" s="15">
        <v>255911.13999999981</v>
      </c>
      <c r="I22" s="15">
        <v>3297.5</v>
      </c>
      <c r="J22" s="15">
        <v>0</v>
      </c>
      <c r="K22" s="15">
        <v>68949.299999999916</v>
      </c>
      <c r="L22" s="15">
        <v>62225.799999999916</v>
      </c>
      <c r="M22" s="15">
        <v>75017.099999999889</v>
      </c>
      <c r="N22" s="15">
        <v>75017.099999999889</v>
      </c>
      <c r="O22" s="56"/>
      <c r="P22" s="13"/>
      <c r="Q22" s="14"/>
      <c r="R22" s="14"/>
    </row>
    <row r="23" spans="1:28" s="10" customFormat="1" ht="15.6" x14ac:dyDescent="0.3">
      <c r="A23" s="54"/>
      <c r="B23" s="54"/>
      <c r="C23" s="59"/>
      <c r="D23" s="37" t="s">
        <v>30</v>
      </c>
      <c r="E23" s="15">
        <v>476059.09599999944</v>
      </c>
      <c r="F23" s="15">
        <v>458652.69599999947</v>
      </c>
      <c r="G23" s="15">
        <v>277844.09999999986</v>
      </c>
      <c r="H23" s="15">
        <v>267597.39999999991</v>
      </c>
      <c r="I23" s="15">
        <v>3135.3</v>
      </c>
      <c r="J23" s="15">
        <v>0</v>
      </c>
      <c r="K23" s="15">
        <v>112958.0959999997</v>
      </c>
      <c r="L23" s="15">
        <v>108933.69599999969</v>
      </c>
      <c r="M23" s="15">
        <v>82121.599999999875</v>
      </c>
      <c r="N23" s="15">
        <v>82121.599999999875</v>
      </c>
      <c r="O23" s="56"/>
      <c r="P23" s="13"/>
      <c r="Q23" s="14"/>
      <c r="R23" s="14"/>
      <c r="W23" s="14"/>
    </row>
    <row r="24" spans="1:28" s="10" customFormat="1" ht="15.6" x14ac:dyDescent="0.3">
      <c r="A24" s="54"/>
      <c r="B24" s="54"/>
      <c r="C24" s="59"/>
      <c r="D24" s="37" t="s">
        <v>31</v>
      </c>
      <c r="E24" s="15">
        <v>533092.19999999995</v>
      </c>
      <c r="F24" s="15">
        <v>517689.5</v>
      </c>
      <c r="G24" s="15">
        <v>301455.39999999991</v>
      </c>
      <c r="H24" s="15">
        <v>286052.7</v>
      </c>
      <c r="I24" s="15">
        <v>645.6</v>
      </c>
      <c r="J24" s="15">
        <v>645.6</v>
      </c>
      <c r="K24" s="15">
        <v>145737.90000000002</v>
      </c>
      <c r="L24" s="15">
        <v>145737.90000000002</v>
      </c>
      <c r="M24" s="15">
        <v>85253.3</v>
      </c>
      <c r="N24" s="15">
        <v>85253.3</v>
      </c>
      <c r="O24" s="56"/>
      <c r="P24" s="13"/>
    </row>
    <row r="25" spans="1:28" s="10" customFormat="1" ht="15.6" x14ac:dyDescent="0.3">
      <c r="A25" s="54"/>
      <c r="B25" s="54"/>
      <c r="C25" s="59"/>
      <c r="D25" s="37" t="s">
        <v>32</v>
      </c>
      <c r="E25" s="15">
        <v>548956</v>
      </c>
      <c r="F25" s="15">
        <v>535926.39999999991</v>
      </c>
      <c r="G25" s="15">
        <v>308889.3</v>
      </c>
      <c r="H25" s="15">
        <v>300567.59999999998</v>
      </c>
      <c r="I25" s="15">
        <v>5000</v>
      </c>
      <c r="J25" s="15">
        <v>5000</v>
      </c>
      <c r="K25" s="15">
        <v>147145.70000000001</v>
      </c>
      <c r="L25" s="15">
        <v>142437.79999999999</v>
      </c>
      <c r="M25" s="15">
        <v>87920.999999999985</v>
      </c>
      <c r="N25" s="15">
        <v>87920.999999999985</v>
      </c>
      <c r="O25" s="56"/>
      <c r="P25" s="13"/>
      <c r="Q25" s="14"/>
      <c r="AB25" s="16">
        <f t="shared" ref="AB25:AB27" si="0">E25-M25</f>
        <v>461035</v>
      </c>
    </row>
    <row r="26" spans="1:28" s="10" customFormat="1" ht="15.6" x14ac:dyDescent="0.3">
      <c r="A26" s="54"/>
      <c r="B26" s="54"/>
      <c r="C26" s="59"/>
      <c r="D26" s="37" t="s">
        <v>33</v>
      </c>
      <c r="E26" s="15">
        <v>590023.17999999993</v>
      </c>
      <c r="F26" s="15">
        <v>506158.91999999993</v>
      </c>
      <c r="G26" s="15">
        <v>375056.28</v>
      </c>
      <c r="H26" s="15">
        <v>342346.82</v>
      </c>
      <c r="I26" s="15">
        <v>5000</v>
      </c>
      <c r="J26" s="15">
        <v>0</v>
      </c>
      <c r="K26" s="15">
        <v>146592.5</v>
      </c>
      <c r="L26" s="15">
        <v>100437.70000000001</v>
      </c>
      <c r="M26" s="15">
        <v>63374.3999999999</v>
      </c>
      <c r="N26" s="15">
        <v>63374.3999999999</v>
      </c>
      <c r="O26" s="56"/>
      <c r="P26" s="13"/>
      <c r="Q26" s="14"/>
      <c r="AB26" s="16">
        <f t="shared" si="0"/>
        <v>526648.78</v>
      </c>
    </row>
    <row r="27" spans="1:28" s="10" customFormat="1" ht="15.6" x14ac:dyDescent="0.3">
      <c r="A27" s="54"/>
      <c r="B27" s="54"/>
      <c r="C27" s="59"/>
      <c r="D27" s="37" t="s">
        <v>34</v>
      </c>
      <c r="E27" s="15">
        <v>633548.19999999995</v>
      </c>
      <c r="F27" s="15">
        <v>568527.9</v>
      </c>
      <c r="G27" s="15">
        <v>398073.5</v>
      </c>
      <c r="H27" s="15">
        <v>365252.2</v>
      </c>
      <c r="I27" s="15">
        <v>5416</v>
      </c>
      <c r="J27" s="15">
        <v>5416</v>
      </c>
      <c r="K27" s="15">
        <v>146665.70000000001</v>
      </c>
      <c r="L27" s="15">
        <v>114466.7</v>
      </c>
      <c r="M27" s="15">
        <v>83393</v>
      </c>
      <c r="N27" s="15">
        <v>83393</v>
      </c>
      <c r="O27" s="56"/>
      <c r="P27" s="13"/>
      <c r="Q27" s="14"/>
      <c r="AB27" s="16">
        <f t="shared" si="0"/>
        <v>550155.19999999995</v>
      </c>
    </row>
    <row r="28" spans="1:28" s="10" customFormat="1" ht="15.6" x14ac:dyDescent="0.3">
      <c r="A28" s="54"/>
      <c r="B28" s="54"/>
      <c r="C28" s="59"/>
      <c r="D28" s="37" t="s">
        <v>35</v>
      </c>
      <c r="E28" s="15">
        <v>685795.34</v>
      </c>
      <c r="F28" s="15">
        <v>628094.86999999976</v>
      </c>
      <c r="G28" s="15">
        <v>445300.24000000005</v>
      </c>
      <c r="H28" s="15">
        <v>415799.68999999994</v>
      </c>
      <c r="I28" s="15">
        <v>5432.8999999999987</v>
      </c>
      <c r="J28" s="15">
        <v>432.89999999999901</v>
      </c>
      <c r="K28" s="15">
        <v>147164</v>
      </c>
      <c r="L28" s="15">
        <v>123964.08000000002</v>
      </c>
      <c r="M28" s="15">
        <v>87898.199999999808</v>
      </c>
      <c r="N28" s="15">
        <v>87898.199999999808</v>
      </c>
      <c r="O28" s="56"/>
      <c r="P28" s="13"/>
      <c r="Q28" s="14"/>
      <c r="W28" s="17"/>
    </row>
    <row r="29" spans="1:28" s="10" customFormat="1" ht="15.6" x14ac:dyDescent="0.3">
      <c r="A29" s="54"/>
      <c r="B29" s="54"/>
      <c r="C29" s="59"/>
      <c r="D29" s="37" t="s">
        <v>36</v>
      </c>
      <c r="E29" s="15">
        <v>801545.79999999877</v>
      </c>
      <c r="F29" s="15">
        <v>724425.6399999999</v>
      </c>
      <c r="G29" s="15">
        <v>494249.4599999988</v>
      </c>
      <c r="H29" s="15">
        <v>422129.44</v>
      </c>
      <c r="I29" s="15">
        <v>10726.6</v>
      </c>
      <c r="J29" s="15">
        <v>5726.6</v>
      </c>
      <c r="K29" s="15">
        <v>204884.74000000002</v>
      </c>
      <c r="L29" s="15">
        <v>204884.68</v>
      </c>
      <c r="M29" s="15">
        <v>91685</v>
      </c>
      <c r="N29" s="15">
        <v>91685</v>
      </c>
      <c r="O29" s="56"/>
      <c r="P29" s="13"/>
      <c r="Q29" s="14"/>
      <c r="W29" s="17"/>
    </row>
    <row r="30" spans="1:28" s="10" customFormat="1" ht="15.6" x14ac:dyDescent="0.3">
      <c r="A30" s="54"/>
      <c r="B30" s="54"/>
      <c r="C30" s="59"/>
      <c r="D30" s="37" t="s">
        <v>37</v>
      </c>
      <c r="E30" s="15">
        <v>769827.17999999889</v>
      </c>
      <c r="F30" s="15">
        <v>479211.99999999994</v>
      </c>
      <c r="G30" s="15">
        <v>489172.29999999882</v>
      </c>
      <c r="H30" s="15">
        <v>397393.89999999991</v>
      </c>
      <c r="I30" s="15">
        <v>5000</v>
      </c>
      <c r="J30" s="15">
        <v>0</v>
      </c>
      <c r="K30" s="15">
        <v>201262.98</v>
      </c>
      <c r="L30" s="15">
        <v>7426.2</v>
      </c>
      <c r="M30" s="15">
        <v>74391.900000000009</v>
      </c>
      <c r="N30" s="15">
        <v>74391.900000000009</v>
      </c>
      <c r="O30" s="56"/>
      <c r="P30" s="13"/>
      <c r="Q30" s="14"/>
    </row>
    <row r="31" spans="1:28" s="10" customFormat="1" ht="15.6" x14ac:dyDescent="0.3">
      <c r="A31" s="54"/>
      <c r="B31" s="54"/>
      <c r="C31" s="60"/>
      <c r="D31" s="37" t="s">
        <v>38</v>
      </c>
      <c r="E31" s="15">
        <v>769827.17999999889</v>
      </c>
      <c r="F31" s="15">
        <v>478641.99999999994</v>
      </c>
      <c r="G31" s="15">
        <v>489172.29999999882</v>
      </c>
      <c r="H31" s="15">
        <v>396823.89999999991</v>
      </c>
      <c r="I31" s="15">
        <v>5000</v>
      </c>
      <c r="J31" s="15">
        <v>0</v>
      </c>
      <c r="K31" s="15">
        <v>201262.98</v>
      </c>
      <c r="L31" s="15">
        <v>7426.2</v>
      </c>
      <c r="M31" s="15">
        <v>74391.900000000009</v>
      </c>
      <c r="N31" s="15">
        <v>74391.900000000009</v>
      </c>
      <c r="O31" s="57"/>
      <c r="P31" s="13"/>
    </row>
    <row r="32" spans="1:28" ht="15.6" x14ac:dyDescent="0.3">
      <c r="A32" s="61" t="s">
        <v>39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  <c r="P32" s="13"/>
    </row>
    <row r="33" spans="1:16" ht="15.6" x14ac:dyDescent="0.3">
      <c r="A33" s="61" t="s">
        <v>40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  <c r="P33" s="13"/>
    </row>
    <row r="34" spans="1:16" s="10" customFormat="1" ht="20.25" hidden="1" customHeight="1" x14ac:dyDescent="0.3">
      <c r="A34" s="64"/>
      <c r="B34" s="66" t="s">
        <v>41</v>
      </c>
      <c r="C34" s="38"/>
      <c r="D34" s="37" t="s">
        <v>24</v>
      </c>
      <c r="E34" s="12" t="e">
        <f>SUM(E35:E40)</f>
        <v>#NAME?</v>
      </c>
      <c r="F34" s="18">
        <f>SUM(F35:F40)</f>
        <v>0</v>
      </c>
      <c r="G34" s="19">
        <f>[1]Лист1!$F$119</f>
        <v>1500</v>
      </c>
      <c r="H34" s="20">
        <f t="shared" ref="H34:N48" si="1">SUM(H35:H40)</f>
        <v>0</v>
      </c>
      <c r="I34" s="12">
        <f t="shared" si="1"/>
        <v>0</v>
      </c>
      <c r="J34" s="12">
        <f t="shared" si="1"/>
        <v>0</v>
      </c>
      <c r="K34" s="12">
        <f t="shared" si="1"/>
        <v>0</v>
      </c>
      <c r="L34" s="12">
        <f t="shared" si="1"/>
        <v>0</v>
      </c>
      <c r="M34" s="12">
        <f t="shared" si="1"/>
        <v>0</v>
      </c>
      <c r="N34" s="12">
        <f t="shared" si="1"/>
        <v>0</v>
      </c>
      <c r="O34" s="56"/>
      <c r="P34" s="13"/>
    </row>
    <row r="35" spans="1:16" s="10" customFormat="1" ht="20.25" hidden="1" customHeight="1" x14ac:dyDescent="0.3">
      <c r="A35" s="64"/>
      <c r="B35" s="66"/>
      <c r="C35" s="38"/>
      <c r="D35" s="37" t="s">
        <v>27</v>
      </c>
      <c r="E35" s="12" t="e">
        <f t="shared" ref="E35:F40" si="2">G35+I35+K35+M35</f>
        <v>#NAME?</v>
      </c>
      <c r="F35" s="18">
        <f t="shared" si="2"/>
        <v>0</v>
      </c>
      <c r="G35" s="19" t="e">
        <f>#NAME?</f>
        <v>#NAME?</v>
      </c>
      <c r="H35" s="20"/>
      <c r="I35" s="12"/>
      <c r="J35" s="12"/>
      <c r="K35" s="12"/>
      <c r="L35" s="12"/>
      <c r="M35" s="12"/>
      <c r="N35" s="12"/>
      <c r="O35" s="56"/>
      <c r="P35" s="13"/>
    </row>
    <row r="36" spans="1:16" s="10" customFormat="1" ht="20.25" hidden="1" customHeight="1" x14ac:dyDescent="0.3">
      <c r="A36" s="64"/>
      <c r="B36" s="66"/>
      <c r="C36" s="38"/>
      <c r="D36" s="37" t="s">
        <v>29</v>
      </c>
      <c r="E36" s="12" t="e">
        <f t="shared" si="2"/>
        <v>#NAME?</v>
      </c>
      <c r="F36" s="18">
        <f t="shared" si="2"/>
        <v>0</v>
      </c>
      <c r="G36" s="19" t="e">
        <f>#NAME?</f>
        <v>#NAME?</v>
      </c>
      <c r="H36" s="20"/>
      <c r="I36" s="12"/>
      <c r="J36" s="12"/>
      <c r="K36" s="12"/>
      <c r="L36" s="12"/>
      <c r="M36" s="12"/>
      <c r="N36" s="12"/>
      <c r="O36" s="56"/>
      <c r="P36" s="13"/>
    </row>
    <row r="37" spans="1:16" s="10" customFormat="1" ht="20.25" hidden="1" customHeight="1" x14ac:dyDescent="0.3">
      <c r="A37" s="64"/>
      <c r="B37" s="66"/>
      <c r="C37" s="38"/>
      <c r="D37" s="37" t="s">
        <v>30</v>
      </c>
      <c r="E37" s="12" t="e">
        <f t="shared" si="2"/>
        <v>#NAME?</v>
      </c>
      <c r="F37" s="18">
        <f t="shared" si="2"/>
        <v>0</v>
      </c>
      <c r="G37" s="19" t="e">
        <f>#NAME?</f>
        <v>#NAME?</v>
      </c>
      <c r="H37" s="20"/>
      <c r="I37" s="12"/>
      <c r="J37" s="12"/>
      <c r="K37" s="12"/>
      <c r="L37" s="12"/>
      <c r="M37" s="12"/>
      <c r="N37" s="12"/>
      <c r="O37" s="56"/>
      <c r="P37" s="13"/>
    </row>
    <row r="38" spans="1:16" s="10" customFormat="1" ht="20.25" hidden="1" customHeight="1" x14ac:dyDescent="0.3">
      <c r="A38" s="64"/>
      <c r="B38" s="66"/>
      <c r="C38" s="38"/>
      <c r="D38" s="37" t="s">
        <v>31</v>
      </c>
      <c r="E38" s="12" t="e">
        <f t="shared" si="2"/>
        <v>#NAME?</v>
      </c>
      <c r="F38" s="18">
        <f t="shared" si="2"/>
        <v>0</v>
      </c>
      <c r="G38" s="19" t="e">
        <f>#NAME?</f>
        <v>#NAME?</v>
      </c>
      <c r="H38" s="20"/>
      <c r="I38" s="12"/>
      <c r="J38" s="12"/>
      <c r="K38" s="12"/>
      <c r="L38" s="12"/>
      <c r="M38" s="12"/>
      <c r="N38" s="12"/>
      <c r="O38" s="56"/>
      <c r="P38" s="13"/>
    </row>
    <row r="39" spans="1:16" s="10" customFormat="1" ht="20.25" hidden="1" customHeight="1" x14ac:dyDescent="0.3">
      <c r="A39" s="64"/>
      <c r="B39" s="66"/>
      <c r="C39" s="38"/>
      <c r="D39" s="37" t="s">
        <v>32</v>
      </c>
      <c r="E39" s="12" t="e">
        <f t="shared" si="2"/>
        <v>#NAME?</v>
      </c>
      <c r="F39" s="18">
        <f t="shared" si="2"/>
        <v>0</v>
      </c>
      <c r="G39" s="19" t="e">
        <f>#NAME?</f>
        <v>#NAME?</v>
      </c>
      <c r="H39" s="20"/>
      <c r="I39" s="12"/>
      <c r="J39" s="12"/>
      <c r="K39" s="12"/>
      <c r="L39" s="12"/>
      <c r="M39" s="12"/>
      <c r="N39" s="12"/>
      <c r="O39" s="56"/>
      <c r="P39" s="13"/>
    </row>
    <row r="40" spans="1:16" s="10" customFormat="1" ht="20.25" hidden="1" customHeight="1" x14ac:dyDescent="0.3">
      <c r="A40" s="64"/>
      <c r="B40" s="66"/>
      <c r="C40" s="38"/>
      <c r="D40" s="37" t="s">
        <v>33</v>
      </c>
      <c r="E40" s="12" t="e">
        <f t="shared" si="2"/>
        <v>#NAME?</v>
      </c>
      <c r="F40" s="18">
        <f t="shared" si="2"/>
        <v>0</v>
      </c>
      <c r="G40" s="19" t="e">
        <f>#NAME?</f>
        <v>#NAME?</v>
      </c>
      <c r="H40" s="20"/>
      <c r="I40" s="12"/>
      <c r="J40" s="12"/>
      <c r="K40" s="12"/>
      <c r="L40" s="12"/>
      <c r="M40" s="12"/>
      <c r="N40" s="12"/>
      <c r="O40" s="56"/>
      <c r="P40" s="13"/>
    </row>
    <row r="41" spans="1:16" s="10" customFormat="1" ht="15.6" hidden="1" x14ac:dyDescent="0.3">
      <c r="A41" s="64"/>
      <c r="B41" s="66" t="s">
        <v>42</v>
      </c>
      <c r="C41" s="38"/>
      <c r="D41" s="37" t="s">
        <v>24</v>
      </c>
      <c r="E41" s="12" t="e">
        <f>SUM(E42:E47)</f>
        <v>#NAME?</v>
      </c>
      <c r="F41" s="18">
        <f>SUM(F42:F47)</f>
        <v>0</v>
      </c>
      <c r="G41" s="19" t="e">
        <f>#NAME?</f>
        <v>#NAME?</v>
      </c>
      <c r="H41" s="20">
        <f t="shared" si="1"/>
        <v>0</v>
      </c>
      <c r="I41" s="12">
        <f t="shared" si="1"/>
        <v>0</v>
      </c>
      <c r="J41" s="12">
        <f t="shared" si="1"/>
        <v>0</v>
      </c>
      <c r="K41" s="12">
        <f t="shared" si="1"/>
        <v>0</v>
      </c>
      <c r="L41" s="12">
        <f t="shared" si="1"/>
        <v>0</v>
      </c>
      <c r="M41" s="12">
        <f t="shared" si="1"/>
        <v>0</v>
      </c>
      <c r="N41" s="12">
        <f t="shared" si="1"/>
        <v>0</v>
      </c>
      <c r="O41" s="56"/>
      <c r="P41" s="13"/>
    </row>
    <row r="42" spans="1:16" s="10" customFormat="1" ht="15.6" hidden="1" x14ac:dyDescent="0.3">
      <c r="A42" s="64"/>
      <c r="B42" s="66"/>
      <c r="C42" s="38"/>
      <c r="D42" s="37" t="s">
        <v>27</v>
      </c>
      <c r="E42" s="12" t="e">
        <f t="shared" ref="E42:F47" si="3">G42+I42+K42+M42</f>
        <v>#NAME?</v>
      </c>
      <c r="F42" s="18">
        <f t="shared" si="3"/>
        <v>0</v>
      </c>
      <c r="G42" s="19" t="e">
        <f>#NAME?</f>
        <v>#NAME?</v>
      </c>
      <c r="H42" s="20"/>
      <c r="I42" s="12"/>
      <c r="J42" s="12"/>
      <c r="K42" s="12"/>
      <c r="L42" s="12"/>
      <c r="M42" s="12"/>
      <c r="N42" s="12"/>
      <c r="O42" s="56"/>
      <c r="P42" s="13"/>
    </row>
    <row r="43" spans="1:16" s="10" customFormat="1" ht="15.6" hidden="1" x14ac:dyDescent="0.3">
      <c r="A43" s="64"/>
      <c r="B43" s="66"/>
      <c r="C43" s="38"/>
      <c r="D43" s="37" t="s">
        <v>29</v>
      </c>
      <c r="E43" s="12" t="e">
        <f t="shared" si="3"/>
        <v>#NAME?</v>
      </c>
      <c r="F43" s="18">
        <f t="shared" si="3"/>
        <v>0</v>
      </c>
      <c r="G43" s="19" t="e">
        <f>#NAME?</f>
        <v>#NAME?</v>
      </c>
      <c r="H43" s="20"/>
      <c r="I43" s="12"/>
      <c r="J43" s="12"/>
      <c r="K43" s="12"/>
      <c r="L43" s="12"/>
      <c r="M43" s="12"/>
      <c r="N43" s="12"/>
      <c r="O43" s="56"/>
      <c r="P43" s="13"/>
    </row>
    <row r="44" spans="1:16" s="10" customFormat="1" ht="15.6" hidden="1" x14ac:dyDescent="0.3">
      <c r="A44" s="64"/>
      <c r="B44" s="66"/>
      <c r="C44" s="38"/>
      <c r="D44" s="37" t="s">
        <v>30</v>
      </c>
      <c r="E44" s="12" t="e">
        <f t="shared" si="3"/>
        <v>#NAME?</v>
      </c>
      <c r="F44" s="18">
        <f t="shared" si="3"/>
        <v>0</v>
      </c>
      <c r="G44" s="19" t="e">
        <f>#NAME?</f>
        <v>#NAME?</v>
      </c>
      <c r="H44" s="20"/>
      <c r="I44" s="12"/>
      <c r="J44" s="12"/>
      <c r="K44" s="12"/>
      <c r="L44" s="12"/>
      <c r="M44" s="12"/>
      <c r="N44" s="12"/>
      <c r="O44" s="56"/>
      <c r="P44" s="13"/>
    </row>
    <row r="45" spans="1:16" s="10" customFormat="1" ht="15.6" hidden="1" x14ac:dyDescent="0.3">
      <c r="A45" s="64"/>
      <c r="B45" s="66"/>
      <c r="C45" s="38"/>
      <c r="D45" s="37" t="s">
        <v>31</v>
      </c>
      <c r="E45" s="12" t="e">
        <f t="shared" si="3"/>
        <v>#NAME?</v>
      </c>
      <c r="F45" s="18">
        <f t="shared" si="3"/>
        <v>0</v>
      </c>
      <c r="G45" s="19" t="e">
        <f>#NAME?</f>
        <v>#NAME?</v>
      </c>
      <c r="H45" s="20"/>
      <c r="I45" s="12"/>
      <c r="J45" s="12"/>
      <c r="K45" s="12"/>
      <c r="L45" s="12"/>
      <c r="M45" s="12"/>
      <c r="N45" s="12"/>
      <c r="O45" s="56"/>
      <c r="P45" s="13"/>
    </row>
    <row r="46" spans="1:16" s="10" customFormat="1" ht="15.6" hidden="1" x14ac:dyDescent="0.3">
      <c r="A46" s="64"/>
      <c r="B46" s="66"/>
      <c r="C46" s="38"/>
      <c r="D46" s="37" t="s">
        <v>32</v>
      </c>
      <c r="E46" s="12" t="e">
        <f t="shared" si="3"/>
        <v>#NAME?</v>
      </c>
      <c r="F46" s="18">
        <f t="shared" si="3"/>
        <v>0</v>
      </c>
      <c r="G46" s="19" t="e">
        <f>#NAME?</f>
        <v>#NAME?</v>
      </c>
      <c r="H46" s="20"/>
      <c r="I46" s="12"/>
      <c r="J46" s="12"/>
      <c r="K46" s="12"/>
      <c r="L46" s="12"/>
      <c r="M46" s="12"/>
      <c r="N46" s="12"/>
      <c r="O46" s="56"/>
      <c r="P46" s="13"/>
    </row>
    <row r="47" spans="1:16" s="10" customFormat="1" ht="15.6" hidden="1" x14ac:dyDescent="0.3">
      <c r="A47" s="64"/>
      <c r="B47" s="66"/>
      <c r="C47" s="38"/>
      <c r="D47" s="37" t="s">
        <v>33</v>
      </c>
      <c r="E47" s="12" t="e">
        <f t="shared" si="3"/>
        <v>#NAME?</v>
      </c>
      <c r="F47" s="18">
        <f t="shared" si="3"/>
        <v>0</v>
      </c>
      <c r="G47" s="19" t="e">
        <f>#NAME?</f>
        <v>#NAME?</v>
      </c>
      <c r="H47" s="20"/>
      <c r="I47" s="12"/>
      <c r="J47" s="12"/>
      <c r="K47" s="12"/>
      <c r="L47" s="12"/>
      <c r="M47" s="12"/>
      <c r="N47" s="12"/>
      <c r="O47" s="56"/>
      <c r="P47" s="13"/>
    </row>
    <row r="48" spans="1:16" s="10" customFormat="1" ht="15.6" hidden="1" x14ac:dyDescent="0.3">
      <c r="A48" s="64"/>
      <c r="B48" s="66" t="s">
        <v>43</v>
      </c>
      <c r="C48" s="38"/>
      <c r="D48" s="37" t="s">
        <v>24</v>
      </c>
      <c r="E48" s="12" t="e">
        <f>SUM(E49:E54)</f>
        <v>#NAME?</v>
      </c>
      <c r="F48" s="18">
        <f>SUM(F49:F54)</f>
        <v>0</v>
      </c>
      <c r="G48" s="19" t="e">
        <f>#NAME?</f>
        <v>#NAME?</v>
      </c>
      <c r="H48" s="20">
        <f t="shared" si="1"/>
        <v>0</v>
      </c>
      <c r="I48" s="12">
        <f t="shared" si="1"/>
        <v>125000</v>
      </c>
      <c r="J48" s="12">
        <f t="shared" si="1"/>
        <v>0</v>
      </c>
      <c r="K48" s="12">
        <f t="shared" si="1"/>
        <v>20000</v>
      </c>
      <c r="L48" s="12">
        <f t="shared" si="1"/>
        <v>0</v>
      </c>
      <c r="M48" s="12">
        <f t="shared" si="1"/>
        <v>0</v>
      </c>
      <c r="N48" s="12">
        <f t="shared" si="1"/>
        <v>0</v>
      </c>
      <c r="O48" s="56"/>
      <c r="P48" s="13"/>
    </row>
    <row r="49" spans="1:16" s="10" customFormat="1" ht="15.6" hidden="1" x14ac:dyDescent="0.3">
      <c r="A49" s="64"/>
      <c r="B49" s="66"/>
      <c r="C49" s="38"/>
      <c r="D49" s="37" t="s">
        <v>27</v>
      </c>
      <c r="E49" s="12" t="e">
        <f t="shared" ref="E49:F54" si="4">G49+I49+K49+M49</f>
        <v>#NAME?</v>
      </c>
      <c r="F49" s="18">
        <f t="shared" si="4"/>
        <v>0</v>
      </c>
      <c r="G49" s="19" t="e">
        <f>#NAME?</f>
        <v>#NAME?</v>
      </c>
      <c r="H49" s="20">
        <f t="shared" ref="H49:N54" si="5">H56+H63</f>
        <v>0</v>
      </c>
      <c r="I49" s="12">
        <f t="shared" si="5"/>
        <v>0</v>
      </c>
      <c r="J49" s="12">
        <f t="shared" si="5"/>
        <v>0</v>
      </c>
      <c r="K49" s="12">
        <f t="shared" si="5"/>
        <v>0</v>
      </c>
      <c r="L49" s="12">
        <f t="shared" si="5"/>
        <v>0</v>
      </c>
      <c r="M49" s="12">
        <f t="shared" si="5"/>
        <v>0</v>
      </c>
      <c r="N49" s="12">
        <f t="shared" si="5"/>
        <v>0</v>
      </c>
      <c r="O49" s="56"/>
      <c r="P49" s="13"/>
    </row>
    <row r="50" spans="1:16" s="10" customFormat="1" ht="15.6" hidden="1" x14ac:dyDescent="0.3">
      <c r="A50" s="64"/>
      <c r="B50" s="66"/>
      <c r="C50" s="38"/>
      <c r="D50" s="37" t="s">
        <v>29</v>
      </c>
      <c r="E50" s="12" t="e">
        <f t="shared" si="4"/>
        <v>#NAME?</v>
      </c>
      <c r="F50" s="18">
        <f t="shared" si="4"/>
        <v>0</v>
      </c>
      <c r="G50" s="19" t="e">
        <f>#NAME?</f>
        <v>#NAME?</v>
      </c>
      <c r="H50" s="20">
        <f t="shared" si="5"/>
        <v>0</v>
      </c>
      <c r="I50" s="12">
        <f t="shared" si="5"/>
        <v>0</v>
      </c>
      <c r="J50" s="12">
        <f t="shared" si="5"/>
        <v>0</v>
      </c>
      <c r="K50" s="12">
        <f t="shared" si="5"/>
        <v>0</v>
      </c>
      <c r="L50" s="12">
        <f t="shared" si="5"/>
        <v>0</v>
      </c>
      <c r="M50" s="12">
        <f t="shared" si="5"/>
        <v>0</v>
      </c>
      <c r="N50" s="12">
        <f t="shared" si="5"/>
        <v>0</v>
      </c>
      <c r="O50" s="56"/>
      <c r="P50" s="13"/>
    </row>
    <row r="51" spans="1:16" s="10" customFormat="1" ht="15.6" hidden="1" x14ac:dyDescent="0.3">
      <c r="A51" s="64"/>
      <c r="B51" s="66"/>
      <c r="C51" s="38"/>
      <c r="D51" s="37" t="s">
        <v>30</v>
      </c>
      <c r="E51" s="12" t="e">
        <f t="shared" si="4"/>
        <v>#NAME?</v>
      </c>
      <c r="F51" s="18">
        <f t="shared" si="4"/>
        <v>0</v>
      </c>
      <c r="G51" s="19" t="e">
        <f>#NAME?</f>
        <v>#NAME?</v>
      </c>
      <c r="H51" s="20">
        <f t="shared" si="5"/>
        <v>0</v>
      </c>
      <c r="I51" s="12">
        <f t="shared" si="5"/>
        <v>50000</v>
      </c>
      <c r="J51" s="12">
        <f t="shared" si="5"/>
        <v>0</v>
      </c>
      <c r="K51" s="12">
        <f t="shared" si="5"/>
        <v>10500</v>
      </c>
      <c r="L51" s="12">
        <f t="shared" si="5"/>
        <v>0</v>
      </c>
      <c r="M51" s="12">
        <f t="shared" si="5"/>
        <v>0</v>
      </c>
      <c r="N51" s="12">
        <f t="shared" si="5"/>
        <v>0</v>
      </c>
      <c r="O51" s="56"/>
      <c r="P51" s="13"/>
    </row>
    <row r="52" spans="1:16" s="10" customFormat="1" ht="15.6" hidden="1" x14ac:dyDescent="0.3">
      <c r="A52" s="64"/>
      <c r="B52" s="66"/>
      <c r="C52" s="38"/>
      <c r="D52" s="37" t="s">
        <v>31</v>
      </c>
      <c r="E52" s="12" t="e">
        <f t="shared" si="4"/>
        <v>#NAME?</v>
      </c>
      <c r="F52" s="18">
        <f t="shared" si="4"/>
        <v>0</v>
      </c>
      <c r="G52" s="19" t="e">
        <f>#NAME?</f>
        <v>#NAME?</v>
      </c>
      <c r="H52" s="20">
        <f t="shared" si="5"/>
        <v>0</v>
      </c>
      <c r="I52" s="12">
        <f t="shared" si="5"/>
        <v>75000</v>
      </c>
      <c r="J52" s="12">
        <f t="shared" si="5"/>
        <v>0</v>
      </c>
      <c r="K52" s="12">
        <f t="shared" si="5"/>
        <v>9500</v>
      </c>
      <c r="L52" s="12">
        <f t="shared" si="5"/>
        <v>0</v>
      </c>
      <c r="M52" s="12">
        <f t="shared" si="5"/>
        <v>0</v>
      </c>
      <c r="N52" s="12">
        <f t="shared" si="5"/>
        <v>0</v>
      </c>
      <c r="O52" s="56"/>
      <c r="P52" s="13"/>
    </row>
    <row r="53" spans="1:16" s="10" customFormat="1" ht="15.6" hidden="1" x14ac:dyDescent="0.3">
      <c r="A53" s="64"/>
      <c r="B53" s="66"/>
      <c r="C53" s="38"/>
      <c r="D53" s="37" t="s">
        <v>32</v>
      </c>
      <c r="E53" s="12" t="e">
        <f t="shared" si="4"/>
        <v>#NAME?</v>
      </c>
      <c r="F53" s="18">
        <f t="shared" si="4"/>
        <v>0</v>
      </c>
      <c r="G53" s="19" t="e">
        <f>#NAME?</f>
        <v>#NAME?</v>
      </c>
      <c r="H53" s="20">
        <f t="shared" si="5"/>
        <v>0</v>
      </c>
      <c r="I53" s="12">
        <f t="shared" si="5"/>
        <v>0</v>
      </c>
      <c r="J53" s="12">
        <f t="shared" si="5"/>
        <v>0</v>
      </c>
      <c r="K53" s="12">
        <f t="shared" si="5"/>
        <v>0</v>
      </c>
      <c r="L53" s="12">
        <f t="shared" si="5"/>
        <v>0</v>
      </c>
      <c r="M53" s="12">
        <f t="shared" si="5"/>
        <v>0</v>
      </c>
      <c r="N53" s="12">
        <f t="shared" si="5"/>
        <v>0</v>
      </c>
      <c r="O53" s="56"/>
      <c r="P53" s="13"/>
    </row>
    <row r="54" spans="1:16" s="10" customFormat="1" ht="15.6" hidden="1" x14ac:dyDescent="0.3">
      <c r="A54" s="64"/>
      <c r="B54" s="66"/>
      <c r="C54" s="38"/>
      <c r="D54" s="37" t="s">
        <v>33</v>
      </c>
      <c r="E54" s="12" t="e">
        <f t="shared" si="4"/>
        <v>#NAME?</v>
      </c>
      <c r="F54" s="18">
        <f t="shared" si="4"/>
        <v>0</v>
      </c>
      <c r="G54" s="19" t="e">
        <f>#NAME?</f>
        <v>#NAME?</v>
      </c>
      <c r="H54" s="20">
        <f t="shared" si="5"/>
        <v>0</v>
      </c>
      <c r="I54" s="12">
        <f t="shared" si="5"/>
        <v>0</v>
      </c>
      <c r="J54" s="12">
        <f t="shared" si="5"/>
        <v>0</v>
      </c>
      <c r="K54" s="12">
        <f t="shared" si="5"/>
        <v>0</v>
      </c>
      <c r="L54" s="12">
        <f t="shared" si="5"/>
        <v>0</v>
      </c>
      <c r="M54" s="12">
        <f t="shared" si="5"/>
        <v>0</v>
      </c>
      <c r="N54" s="12">
        <f t="shared" si="5"/>
        <v>0</v>
      </c>
      <c r="O54" s="57"/>
      <c r="P54" s="13"/>
    </row>
    <row r="55" spans="1:16" ht="23.25" hidden="1" customHeight="1" x14ac:dyDescent="0.3">
      <c r="A55" s="64"/>
      <c r="B55" s="67" t="s">
        <v>44</v>
      </c>
      <c r="C55" s="39"/>
      <c r="D55" s="36" t="s">
        <v>24</v>
      </c>
      <c r="E55" s="12" t="e">
        <f>SUM(E56:E61)</f>
        <v>#NAME?</v>
      </c>
      <c r="F55" s="18">
        <f>SUM(F56:F61)</f>
        <v>0</v>
      </c>
      <c r="G55" s="19" t="e">
        <f>#NAME?</f>
        <v>#NAME?</v>
      </c>
      <c r="H55" s="21">
        <f t="shared" ref="H55:N55" si="6">SUM(H56:H61)</f>
        <v>0</v>
      </c>
      <c r="I55" s="22">
        <f t="shared" si="6"/>
        <v>35000</v>
      </c>
      <c r="J55" s="22">
        <f t="shared" si="6"/>
        <v>0</v>
      </c>
      <c r="K55" s="22">
        <f t="shared" si="6"/>
        <v>20000</v>
      </c>
      <c r="L55" s="12">
        <f t="shared" si="6"/>
        <v>0</v>
      </c>
      <c r="M55" s="12">
        <f t="shared" si="6"/>
        <v>0</v>
      </c>
      <c r="N55" s="12">
        <f t="shared" si="6"/>
        <v>0</v>
      </c>
      <c r="O55" s="68" t="s">
        <v>45</v>
      </c>
      <c r="P55" s="13"/>
    </row>
    <row r="56" spans="1:16" ht="23.25" hidden="1" customHeight="1" x14ac:dyDescent="0.3">
      <c r="A56" s="64"/>
      <c r="B56" s="67"/>
      <c r="C56" s="39"/>
      <c r="D56" s="36" t="s">
        <v>27</v>
      </c>
      <c r="E56" s="12" t="e">
        <f t="shared" ref="E56:F61" si="7">G56+I56+K56+M56</f>
        <v>#NAME?</v>
      </c>
      <c r="F56" s="18">
        <f t="shared" si="7"/>
        <v>0</v>
      </c>
      <c r="G56" s="19" t="e">
        <f>#NAME?</f>
        <v>#NAME?</v>
      </c>
      <c r="H56" s="21"/>
      <c r="I56" s="22"/>
      <c r="J56" s="22"/>
      <c r="K56" s="22"/>
      <c r="L56" s="22"/>
      <c r="M56" s="22"/>
      <c r="N56" s="22"/>
      <c r="O56" s="56"/>
      <c r="P56" s="13"/>
    </row>
    <row r="57" spans="1:16" ht="23.25" hidden="1" customHeight="1" x14ac:dyDescent="0.3">
      <c r="A57" s="64"/>
      <c r="B57" s="67"/>
      <c r="C57" s="39"/>
      <c r="D57" s="36" t="s">
        <v>29</v>
      </c>
      <c r="E57" s="12" t="e">
        <f t="shared" si="7"/>
        <v>#NAME?</v>
      </c>
      <c r="F57" s="18">
        <f t="shared" si="7"/>
        <v>0</v>
      </c>
      <c r="G57" s="19" t="e">
        <f>#NAME?</f>
        <v>#NAME?</v>
      </c>
      <c r="H57" s="21"/>
      <c r="I57" s="22"/>
      <c r="J57" s="22"/>
      <c r="K57" s="22"/>
      <c r="L57" s="22"/>
      <c r="M57" s="22"/>
      <c r="N57" s="22"/>
      <c r="O57" s="56"/>
      <c r="P57" s="13"/>
    </row>
    <row r="58" spans="1:16" ht="23.25" hidden="1" customHeight="1" x14ac:dyDescent="0.3">
      <c r="A58" s="64"/>
      <c r="B58" s="67"/>
      <c r="C58" s="39"/>
      <c r="D58" s="36" t="s">
        <v>30</v>
      </c>
      <c r="E58" s="12" t="e">
        <f t="shared" si="7"/>
        <v>#NAME?</v>
      </c>
      <c r="F58" s="18">
        <f t="shared" si="7"/>
        <v>0</v>
      </c>
      <c r="G58" s="19" t="e">
        <f>#NAME?</f>
        <v>#NAME?</v>
      </c>
      <c r="H58" s="21"/>
      <c r="I58" s="22">
        <v>15000</v>
      </c>
      <c r="J58" s="22"/>
      <c r="K58" s="22">
        <v>10500</v>
      </c>
      <c r="L58" s="22"/>
      <c r="M58" s="22"/>
      <c r="N58" s="22"/>
      <c r="O58" s="56"/>
      <c r="P58" s="13"/>
    </row>
    <row r="59" spans="1:16" ht="23.25" hidden="1" customHeight="1" x14ac:dyDescent="0.3">
      <c r="A59" s="64"/>
      <c r="B59" s="67"/>
      <c r="C59" s="39"/>
      <c r="D59" s="36" t="s">
        <v>31</v>
      </c>
      <c r="E59" s="12" t="e">
        <f t="shared" si="7"/>
        <v>#NAME?</v>
      </c>
      <c r="F59" s="18">
        <f t="shared" si="7"/>
        <v>0</v>
      </c>
      <c r="G59" s="19" t="e">
        <f>#NAME?</f>
        <v>#NAME?</v>
      </c>
      <c r="H59" s="21"/>
      <c r="I59" s="22">
        <v>20000</v>
      </c>
      <c r="J59" s="22"/>
      <c r="K59" s="22">
        <v>9500</v>
      </c>
      <c r="L59" s="22"/>
      <c r="M59" s="22"/>
      <c r="N59" s="22"/>
      <c r="O59" s="56"/>
      <c r="P59" s="13"/>
    </row>
    <row r="60" spans="1:16" ht="23.25" hidden="1" customHeight="1" x14ac:dyDescent="0.3">
      <c r="A60" s="64"/>
      <c r="B60" s="67"/>
      <c r="C60" s="39"/>
      <c r="D60" s="36" t="s">
        <v>32</v>
      </c>
      <c r="E60" s="12" t="e">
        <f t="shared" si="7"/>
        <v>#NAME?</v>
      </c>
      <c r="F60" s="18">
        <f t="shared" si="7"/>
        <v>0</v>
      </c>
      <c r="G60" s="19" t="e">
        <f>#NAME?</f>
        <v>#NAME?</v>
      </c>
      <c r="H60" s="21"/>
      <c r="I60" s="22"/>
      <c r="J60" s="22"/>
      <c r="K60" s="22"/>
      <c r="L60" s="22"/>
      <c r="M60" s="22"/>
      <c r="N60" s="22"/>
      <c r="O60" s="56"/>
      <c r="P60" s="13"/>
    </row>
    <row r="61" spans="1:16" s="23" customFormat="1" ht="23.25" hidden="1" customHeight="1" x14ac:dyDescent="0.3">
      <c r="A61" s="64"/>
      <c r="B61" s="67"/>
      <c r="C61" s="39"/>
      <c r="D61" s="36" t="s">
        <v>33</v>
      </c>
      <c r="E61" s="12" t="e">
        <f t="shared" si="7"/>
        <v>#NAME?</v>
      </c>
      <c r="F61" s="18">
        <f t="shared" si="7"/>
        <v>0</v>
      </c>
      <c r="G61" s="19" t="e">
        <f>#NAME?</f>
        <v>#NAME?</v>
      </c>
      <c r="H61" s="21"/>
      <c r="I61" s="22">
        <v>0</v>
      </c>
      <c r="J61" s="22"/>
      <c r="K61" s="22"/>
      <c r="L61" s="22"/>
      <c r="M61" s="22"/>
      <c r="N61" s="22"/>
      <c r="O61" s="56"/>
      <c r="P61" s="13"/>
    </row>
    <row r="62" spans="1:16" ht="23.25" hidden="1" customHeight="1" x14ac:dyDescent="0.3">
      <c r="A62" s="64"/>
      <c r="B62" s="67" t="s">
        <v>46</v>
      </c>
      <c r="C62" s="39"/>
      <c r="D62" s="36" t="s">
        <v>24</v>
      </c>
      <c r="E62" s="12" t="e">
        <f>SUM(E63:E68)</f>
        <v>#NAME?</v>
      </c>
      <c r="F62" s="18">
        <f t="shared" ref="F62:N62" si="8">SUM(F63:F68)</f>
        <v>0</v>
      </c>
      <c r="G62" s="19" t="e">
        <f>#NAME?</f>
        <v>#NAME?</v>
      </c>
      <c r="H62" s="21">
        <f t="shared" si="8"/>
        <v>0</v>
      </c>
      <c r="I62" s="22">
        <f t="shared" si="8"/>
        <v>90000</v>
      </c>
      <c r="J62" s="12">
        <f t="shared" si="8"/>
        <v>0</v>
      </c>
      <c r="K62" s="12">
        <f t="shared" si="8"/>
        <v>0</v>
      </c>
      <c r="L62" s="12">
        <f t="shared" si="8"/>
        <v>0</v>
      </c>
      <c r="M62" s="12">
        <f t="shared" si="8"/>
        <v>0</v>
      </c>
      <c r="N62" s="12">
        <f t="shared" si="8"/>
        <v>0</v>
      </c>
      <c r="O62" s="56"/>
      <c r="P62" s="13"/>
    </row>
    <row r="63" spans="1:16" ht="23.25" hidden="1" customHeight="1" x14ac:dyDescent="0.3">
      <c r="A63" s="64"/>
      <c r="B63" s="67"/>
      <c r="C63" s="39"/>
      <c r="D63" s="36" t="s">
        <v>27</v>
      </c>
      <c r="E63" s="12" t="e">
        <f t="shared" ref="E63:F68" si="9">G63+I63+K63+M63</f>
        <v>#NAME?</v>
      </c>
      <c r="F63" s="18">
        <f t="shared" si="9"/>
        <v>0</v>
      </c>
      <c r="G63" s="19" t="e">
        <f>#NAME?</f>
        <v>#NAME?</v>
      </c>
      <c r="H63" s="21"/>
      <c r="I63" s="22"/>
      <c r="J63" s="22"/>
      <c r="K63" s="22"/>
      <c r="L63" s="22"/>
      <c r="M63" s="22"/>
      <c r="N63" s="22"/>
      <c r="O63" s="56"/>
      <c r="P63" s="13"/>
    </row>
    <row r="64" spans="1:16" ht="23.25" hidden="1" customHeight="1" x14ac:dyDescent="0.3">
      <c r="A64" s="64"/>
      <c r="B64" s="67"/>
      <c r="C64" s="39"/>
      <c r="D64" s="36" t="s">
        <v>29</v>
      </c>
      <c r="E64" s="12" t="e">
        <f t="shared" si="9"/>
        <v>#NAME?</v>
      </c>
      <c r="F64" s="18">
        <f t="shared" si="9"/>
        <v>0</v>
      </c>
      <c r="G64" s="19" t="e">
        <f>#NAME?</f>
        <v>#NAME?</v>
      </c>
      <c r="H64" s="21"/>
      <c r="I64" s="22"/>
      <c r="J64" s="22"/>
      <c r="K64" s="22"/>
      <c r="L64" s="22"/>
      <c r="M64" s="22"/>
      <c r="N64" s="22"/>
      <c r="O64" s="56"/>
      <c r="P64" s="13"/>
    </row>
    <row r="65" spans="1:17" ht="23.25" hidden="1" customHeight="1" x14ac:dyDescent="0.3">
      <c r="A65" s="64"/>
      <c r="B65" s="67"/>
      <c r="C65" s="39"/>
      <c r="D65" s="36" t="s">
        <v>30</v>
      </c>
      <c r="E65" s="12" t="e">
        <f t="shared" si="9"/>
        <v>#NAME?</v>
      </c>
      <c r="F65" s="18">
        <f t="shared" si="9"/>
        <v>0</v>
      </c>
      <c r="G65" s="19" t="e">
        <f>#NAME?</f>
        <v>#NAME?</v>
      </c>
      <c r="H65" s="21"/>
      <c r="I65" s="22">
        <v>35000</v>
      </c>
      <c r="J65" s="22"/>
      <c r="K65" s="22"/>
      <c r="L65" s="22"/>
      <c r="M65" s="22"/>
      <c r="N65" s="22"/>
      <c r="O65" s="56"/>
      <c r="P65" s="13"/>
    </row>
    <row r="66" spans="1:17" ht="23.25" hidden="1" customHeight="1" x14ac:dyDescent="0.3">
      <c r="A66" s="64"/>
      <c r="B66" s="67"/>
      <c r="C66" s="39"/>
      <c r="D66" s="36" t="s">
        <v>31</v>
      </c>
      <c r="E66" s="12" t="e">
        <f t="shared" si="9"/>
        <v>#NAME?</v>
      </c>
      <c r="F66" s="18">
        <f t="shared" si="9"/>
        <v>0</v>
      </c>
      <c r="G66" s="19" t="e">
        <f>#NAME?</f>
        <v>#NAME?</v>
      </c>
      <c r="H66" s="21"/>
      <c r="I66" s="22">
        <v>55000</v>
      </c>
      <c r="J66" s="22"/>
      <c r="K66" s="22"/>
      <c r="L66" s="22"/>
      <c r="M66" s="22"/>
      <c r="N66" s="22"/>
      <c r="O66" s="56"/>
      <c r="P66" s="13"/>
    </row>
    <row r="67" spans="1:17" ht="23.25" hidden="1" customHeight="1" x14ac:dyDescent="0.3">
      <c r="A67" s="64"/>
      <c r="B67" s="67"/>
      <c r="C67" s="39"/>
      <c r="D67" s="36" t="s">
        <v>32</v>
      </c>
      <c r="E67" s="12" t="e">
        <f t="shared" si="9"/>
        <v>#NAME?</v>
      </c>
      <c r="F67" s="18">
        <f t="shared" si="9"/>
        <v>0</v>
      </c>
      <c r="G67" s="19" t="e">
        <f>#NAME?</f>
        <v>#NAME?</v>
      </c>
      <c r="H67" s="21"/>
      <c r="I67" s="22"/>
      <c r="J67" s="22"/>
      <c r="K67" s="22"/>
      <c r="L67" s="22"/>
      <c r="M67" s="22"/>
      <c r="N67" s="22"/>
      <c r="O67" s="56"/>
      <c r="P67" s="13"/>
    </row>
    <row r="68" spans="1:17" s="23" customFormat="1" ht="23.25" hidden="1" customHeight="1" x14ac:dyDescent="0.3">
      <c r="A68" s="65"/>
      <c r="B68" s="67"/>
      <c r="C68" s="39"/>
      <c r="D68" s="36" t="s">
        <v>33</v>
      </c>
      <c r="E68" s="12" t="e">
        <f t="shared" si="9"/>
        <v>#NAME?</v>
      </c>
      <c r="F68" s="12">
        <f t="shared" si="9"/>
        <v>0</v>
      </c>
      <c r="G68" s="19" t="e">
        <f>#NAME?</f>
        <v>#NAME?</v>
      </c>
      <c r="H68" s="22"/>
      <c r="I68" s="22"/>
      <c r="J68" s="22"/>
      <c r="K68" s="22"/>
      <c r="L68" s="22"/>
      <c r="M68" s="22"/>
      <c r="N68" s="22"/>
      <c r="O68" s="56"/>
      <c r="P68" s="13"/>
    </row>
    <row r="69" spans="1:17" ht="15.6" x14ac:dyDescent="0.3">
      <c r="A69" s="54"/>
      <c r="B69" s="54" t="s">
        <v>47</v>
      </c>
      <c r="C69" s="11"/>
      <c r="D69" s="37" t="s">
        <v>24</v>
      </c>
      <c r="E69" s="12">
        <v>112090.75</v>
      </c>
      <c r="F69" s="12">
        <v>5455.4500000000007</v>
      </c>
      <c r="G69" s="12">
        <v>43690.3</v>
      </c>
      <c r="H69" s="12">
        <v>3500</v>
      </c>
      <c r="I69" s="12">
        <v>50000</v>
      </c>
      <c r="J69" s="12">
        <v>0</v>
      </c>
      <c r="K69" s="12">
        <v>18400.449999999997</v>
      </c>
      <c r="L69" s="12">
        <v>1955.45</v>
      </c>
      <c r="M69" s="12">
        <v>0</v>
      </c>
      <c r="N69" s="12">
        <v>0</v>
      </c>
      <c r="O69" s="56"/>
      <c r="P69" s="13"/>
      <c r="Q69" s="24"/>
    </row>
    <row r="70" spans="1:17" ht="15.6" x14ac:dyDescent="0.3">
      <c r="A70" s="54"/>
      <c r="B70" s="54"/>
      <c r="C70" s="13"/>
      <c r="D70" s="37" t="s">
        <v>27</v>
      </c>
      <c r="E70" s="12">
        <v>8040</v>
      </c>
      <c r="F70" s="12">
        <v>250</v>
      </c>
      <c r="G70" s="12">
        <v>6540</v>
      </c>
      <c r="H70" s="12">
        <v>250</v>
      </c>
      <c r="I70" s="12">
        <v>0</v>
      </c>
      <c r="J70" s="12">
        <v>0</v>
      </c>
      <c r="K70" s="12">
        <v>1500</v>
      </c>
      <c r="L70" s="12">
        <v>0</v>
      </c>
      <c r="M70" s="12">
        <v>0</v>
      </c>
      <c r="N70" s="12">
        <v>0</v>
      </c>
      <c r="O70" s="56"/>
      <c r="P70" s="13"/>
    </row>
    <row r="71" spans="1:17" ht="15.6" x14ac:dyDescent="0.3">
      <c r="A71" s="54"/>
      <c r="B71" s="54"/>
      <c r="C71" s="54" t="s">
        <v>48</v>
      </c>
      <c r="D71" s="37" t="s">
        <v>29</v>
      </c>
      <c r="E71" s="12">
        <v>6300</v>
      </c>
      <c r="F71" s="12">
        <v>250</v>
      </c>
      <c r="G71" s="12">
        <v>4800</v>
      </c>
      <c r="H71" s="12">
        <v>250</v>
      </c>
      <c r="I71" s="12">
        <v>0</v>
      </c>
      <c r="J71" s="12">
        <v>0</v>
      </c>
      <c r="K71" s="12">
        <v>1500</v>
      </c>
      <c r="L71" s="12">
        <v>0</v>
      </c>
      <c r="M71" s="12">
        <v>0</v>
      </c>
      <c r="N71" s="12">
        <v>0</v>
      </c>
      <c r="O71" s="56"/>
      <c r="P71" s="13"/>
    </row>
    <row r="72" spans="1:17" ht="15.6" x14ac:dyDescent="0.3">
      <c r="A72" s="54"/>
      <c r="B72" s="54"/>
      <c r="C72" s="54"/>
      <c r="D72" s="37" t="s">
        <v>30</v>
      </c>
      <c r="E72" s="12">
        <v>250</v>
      </c>
      <c r="F72" s="12">
        <v>250</v>
      </c>
      <c r="G72" s="12">
        <v>250</v>
      </c>
      <c r="H72" s="12">
        <v>250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56"/>
      <c r="P72" s="13"/>
    </row>
    <row r="73" spans="1:17" ht="15.6" x14ac:dyDescent="0.3">
      <c r="A73" s="54"/>
      <c r="B73" s="54"/>
      <c r="C73" s="54"/>
      <c r="D73" s="37" t="s">
        <v>31</v>
      </c>
      <c r="E73" s="12">
        <v>250</v>
      </c>
      <c r="F73" s="12">
        <v>250</v>
      </c>
      <c r="G73" s="12">
        <v>250</v>
      </c>
      <c r="H73" s="12">
        <v>250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56"/>
      <c r="P73" s="13"/>
    </row>
    <row r="74" spans="1:17" ht="15.6" x14ac:dyDescent="0.3">
      <c r="A74" s="54"/>
      <c r="B74" s="54"/>
      <c r="C74" s="54"/>
      <c r="D74" s="37" t="s">
        <v>32</v>
      </c>
      <c r="E74" s="12">
        <v>450.8</v>
      </c>
      <c r="F74" s="12">
        <v>450.8</v>
      </c>
      <c r="G74" s="12">
        <v>250</v>
      </c>
      <c r="H74" s="12">
        <v>250</v>
      </c>
      <c r="I74" s="12">
        <v>0</v>
      </c>
      <c r="J74" s="12">
        <v>0</v>
      </c>
      <c r="K74" s="12">
        <v>200.8</v>
      </c>
      <c r="L74" s="12">
        <v>200.8</v>
      </c>
      <c r="M74" s="12">
        <v>0</v>
      </c>
      <c r="N74" s="12">
        <v>0</v>
      </c>
      <c r="O74" s="56"/>
      <c r="P74" s="13"/>
    </row>
    <row r="75" spans="1:17" ht="15.6" x14ac:dyDescent="0.3">
      <c r="A75" s="54"/>
      <c r="B75" s="54"/>
      <c r="C75" s="54"/>
      <c r="D75" s="37" t="s">
        <v>33</v>
      </c>
      <c r="E75" s="12">
        <v>31550</v>
      </c>
      <c r="F75" s="12">
        <v>1000</v>
      </c>
      <c r="G75" s="12">
        <v>6050</v>
      </c>
      <c r="H75" s="12">
        <v>1000</v>
      </c>
      <c r="I75" s="12">
        <v>15000</v>
      </c>
      <c r="J75" s="12">
        <v>0</v>
      </c>
      <c r="K75" s="12">
        <v>10500</v>
      </c>
      <c r="L75" s="12"/>
      <c r="M75" s="12"/>
      <c r="N75" s="12"/>
      <c r="O75" s="56"/>
      <c r="P75" s="13"/>
    </row>
    <row r="76" spans="1:17" ht="15.6" x14ac:dyDescent="0.3">
      <c r="A76" s="54"/>
      <c r="B76" s="54"/>
      <c r="C76" s="54"/>
      <c r="D76" s="37" t="s">
        <v>34</v>
      </c>
      <c r="E76" s="12">
        <v>52250</v>
      </c>
      <c r="F76" s="12">
        <v>250</v>
      </c>
      <c r="G76" s="12">
        <v>17250</v>
      </c>
      <c r="H76" s="12">
        <v>250</v>
      </c>
      <c r="I76" s="12">
        <v>35000</v>
      </c>
      <c r="J76" s="12">
        <v>0</v>
      </c>
      <c r="K76" s="12">
        <v>0</v>
      </c>
      <c r="L76" s="12"/>
      <c r="M76" s="12"/>
      <c r="N76" s="12"/>
      <c r="O76" s="56"/>
      <c r="P76" s="13"/>
    </row>
    <row r="77" spans="1:17" ht="15.6" x14ac:dyDescent="0.3">
      <c r="A77" s="54"/>
      <c r="B77" s="54"/>
      <c r="C77" s="54"/>
      <c r="D77" s="37" t="s">
        <v>35</v>
      </c>
      <c r="E77" s="12">
        <v>3249.9500000000012</v>
      </c>
      <c r="F77" s="12">
        <v>532.15</v>
      </c>
      <c r="G77" s="12">
        <v>2967.8000000000011</v>
      </c>
      <c r="H77" s="12">
        <v>250</v>
      </c>
      <c r="I77" s="12">
        <v>0</v>
      </c>
      <c r="J77" s="12">
        <v>0</v>
      </c>
      <c r="K77" s="12">
        <v>282.14999999999998</v>
      </c>
      <c r="L77" s="12">
        <v>282.14999999999998</v>
      </c>
      <c r="M77" s="12"/>
      <c r="N77" s="12"/>
      <c r="O77" s="56"/>
      <c r="P77" s="13"/>
    </row>
    <row r="78" spans="1:17" ht="15.6" x14ac:dyDescent="0.3">
      <c r="A78" s="54"/>
      <c r="B78" s="54"/>
      <c r="C78" s="54"/>
      <c r="D78" s="37" t="s">
        <v>36</v>
      </c>
      <c r="E78" s="12">
        <v>3250</v>
      </c>
      <c r="F78" s="12">
        <v>1722.5</v>
      </c>
      <c r="G78" s="12">
        <v>1777.5</v>
      </c>
      <c r="H78" s="12">
        <v>250</v>
      </c>
      <c r="I78" s="12">
        <v>0</v>
      </c>
      <c r="J78" s="12">
        <v>0</v>
      </c>
      <c r="K78" s="12">
        <v>1472.5</v>
      </c>
      <c r="L78" s="12">
        <v>1472.5</v>
      </c>
      <c r="M78" s="12"/>
      <c r="N78" s="12"/>
      <c r="O78" s="56"/>
      <c r="P78" s="13"/>
    </row>
    <row r="79" spans="1:17" ht="15.6" x14ac:dyDescent="0.3">
      <c r="A79" s="54"/>
      <c r="B79" s="54"/>
      <c r="C79" s="54"/>
      <c r="D79" s="37" t="s">
        <v>37</v>
      </c>
      <c r="E79" s="12">
        <v>3250</v>
      </c>
      <c r="F79" s="12">
        <v>250</v>
      </c>
      <c r="G79" s="12">
        <v>1777.5</v>
      </c>
      <c r="H79" s="12">
        <v>250</v>
      </c>
      <c r="I79" s="12">
        <v>0</v>
      </c>
      <c r="J79" s="12">
        <v>0</v>
      </c>
      <c r="K79" s="12">
        <v>1472.5</v>
      </c>
      <c r="L79" s="12">
        <v>0</v>
      </c>
      <c r="M79" s="12"/>
      <c r="N79" s="12"/>
      <c r="O79" s="56"/>
      <c r="P79" s="13"/>
    </row>
    <row r="80" spans="1:17" ht="15.6" x14ac:dyDescent="0.3">
      <c r="A80" s="54"/>
      <c r="B80" s="54"/>
      <c r="C80" s="54"/>
      <c r="D80" s="37" t="s">
        <v>38</v>
      </c>
      <c r="E80" s="12">
        <v>3250</v>
      </c>
      <c r="F80" s="12">
        <v>250</v>
      </c>
      <c r="G80" s="12">
        <v>1777.5</v>
      </c>
      <c r="H80" s="12">
        <v>250</v>
      </c>
      <c r="I80" s="12">
        <v>0</v>
      </c>
      <c r="J80" s="12">
        <v>0</v>
      </c>
      <c r="K80" s="12">
        <v>1472.5</v>
      </c>
      <c r="L80" s="12">
        <v>0</v>
      </c>
      <c r="M80" s="12"/>
      <c r="N80" s="12"/>
      <c r="O80" s="57"/>
      <c r="P80" s="13"/>
    </row>
    <row r="81" spans="1:17" ht="15.6" x14ac:dyDescent="0.3">
      <c r="A81" s="61" t="s">
        <v>49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3"/>
      <c r="O81" s="36"/>
      <c r="P81" s="13"/>
    </row>
    <row r="82" spans="1:17" ht="15.6" x14ac:dyDescent="0.3">
      <c r="A82" s="61" t="s">
        <v>50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36"/>
      <c r="P82" s="13"/>
    </row>
    <row r="83" spans="1:17" s="7" customFormat="1" ht="15.6" hidden="1" x14ac:dyDescent="0.3">
      <c r="A83" s="52"/>
      <c r="B83" s="67" t="s">
        <v>51</v>
      </c>
      <c r="C83" s="39"/>
      <c r="D83" s="36" t="s">
        <v>24</v>
      </c>
      <c r="E83" s="12" t="e">
        <f>SUM(E84:E89)</f>
        <v>#NAME?</v>
      </c>
      <c r="F83" s="12" t="e">
        <f>SUM(F84:F89)</f>
        <v>#NAME?</v>
      </c>
      <c r="G83" s="12">
        <f>'[2]в свод'!$D$30</f>
        <v>12248.2</v>
      </c>
      <c r="H83" s="12">
        <f>'[2]в свод'!$E$30</f>
        <v>12108.2</v>
      </c>
      <c r="I83" s="22"/>
      <c r="J83" s="22"/>
      <c r="K83" s="22"/>
      <c r="L83" s="22"/>
      <c r="M83" s="22"/>
      <c r="N83" s="22"/>
      <c r="O83" s="56" t="s">
        <v>45</v>
      </c>
      <c r="P83" s="13"/>
    </row>
    <row r="84" spans="1:17" ht="15.6" hidden="1" x14ac:dyDescent="0.3">
      <c r="A84" s="52"/>
      <c r="B84" s="67"/>
      <c r="C84" s="39"/>
      <c r="D84" s="36" t="s">
        <v>27</v>
      </c>
      <c r="E84" s="12" t="e">
        <f t="shared" ref="E84:E89" si="10">G84+I84+K84+M84</f>
        <v>#NAME?</v>
      </c>
      <c r="F84" s="12" t="e">
        <f t="shared" ref="F84:F89" si="11">H84+J84+L84+N84</f>
        <v>#NAME?</v>
      </c>
      <c r="G84" s="12" t="e">
        <f>#NAME?</f>
        <v>#NAME?</v>
      </c>
      <c r="H84" s="12" t="e">
        <f>#NAME?</f>
        <v>#NAME?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56"/>
      <c r="P84" s="13"/>
      <c r="Q84" s="24"/>
    </row>
    <row r="85" spans="1:17" ht="15.6" hidden="1" x14ac:dyDescent="0.3">
      <c r="A85" s="52"/>
      <c r="B85" s="67"/>
      <c r="C85" s="39"/>
      <c r="D85" s="36" t="s">
        <v>29</v>
      </c>
      <c r="E85" s="12" t="e">
        <f t="shared" si="10"/>
        <v>#NAME?</v>
      </c>
      <c r="F85" s="12" t="e">
        <f t="shared" si="11"/>
        <v>#NAME?</v>
      </c>
      <c r="G85" s="12" t="e">
        <f>#NAME?</f>
        <v>#NAME?</v>
      </c>
      <c r="H85" s="12" t="e">
        <f>#NAME?</f>
        <v>#NAME?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56"/>
      <c r="P85" s="13"/>
      <c r="Q85" s="24"/>
    </row>
    <row r="86" spans="1:17" ht="15.6" hidden="1" x14ac:dyDescent="0.3">
      <c r="A86" s="52"/>
      <c r="B86" s="67"/>
      <c r="C86" s="39"/>
      <c r="D86" s="36" t="s">
        <v>30</v>
      </c>
      <c r="E86" s="12" t="e">
        <f t="shared" si="10"/>
        <v>#NAME?</v>
      </c>
      <c r="F86" s="12" t="e">
        <f t="shared" si="11"/>
        <v>#NAME?</v>
      </c>
      <c r="G86" s="12" t="e">
        <f>#NAME?</f>
        <v>#NAME?</v>
      </c>
      <c r="H86" s="12" t="e">
        <f>#NAME?</f>
        <v>#NAME?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56"/>
      <c r="P86" s="13"/>
      <c r="Q86" s="24"/>
    </row>
    <row r="87" spans="1:17" ht="15.6" hidden="1" x14ac:dyDescent="0.3">
      <c r="A87" s="52"/>
      <c r="B87" s="67"/>
      <c r="C87" s="39"/>
      <c r="D87" s="36" t="s">
        <v>31</v>
      </c>
      <c r="E87" s="12" t="e">
        <f t="shared" si="10"/>
        <v>#NAME?</v>
      </c>
      <c r="F87" s="12" t="e">
        <f t="shared" si="11"/>
        <v>#NAME?</v>
      </c>
      <c r="G87" s="12" t="e">
        <f>#NAME?</f>
        <v>#NAME?</v>
      </c>
      <c r="H87" s="12" t="e">
        <f>#NAME?</f>
        <v>#NAME?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56"/>
      <c r="P87" s="13"/>
    </row>
    <row r="88" spans="1:17" ht="15.6" hidden="1" x14ac:dyDescent="0.3">
      <c r="A88" s="52"/>
      <c r="B88" s="67"/>
      <c r="C88" s="39"/>
      <c r="D88" s="36" t="s">
        <v>32</v>
      </c>
      <c r="E88" s="12" t="e">
        <f t="shared" si="10"/>
        <v>#NAME?</v>
      </c>
      <c r="F88" s="12" t="e">
        <f t="shared" si="11"/>
        <v>#NAME?</v>
      </c>
      <c r="G88" s="12" t="e">
        <f>#NAME?</f>
        <v>#NAME?</v>
      </c>
      <c r="H88" s="12" t="e">
        <f>#NAME?</f>
        <v>#NAME?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56"/>
      <c r="P88" s="13"/>
    </row>
    <row r="89" spans="1:17" ht="15.6" hidden="1" x14ac:dyDescent="0.3">
      <c r="A89" s="52"/>
      <c r="B89" s="67"/>
      <c r="C89" s="39"/>
      <c r="D89" s="36" t="s">
        <v>33</v>
      </c>
      <c r="E89" s="12" t="e">
        <f t="shared" si="10"/>
        <v>#NAME?</v>
      </c>
      <c r="F89" s="12" t="e">
        <f t="shared" si="11"/>
        <v>#NAME?</v>
      </c>
      <c r="G89" s="12" t="e">
        <f>#NAME?</f>
        <v>#NAME?</v>
      </c>
      <c r="H89" s="12" t="e">
        <f>#NAME?</f>
        <v>#NAME?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56"/>
      <c r="P89" s="13"/>
    </row>
    <row r="90" spans="1:17" s="7" customFormat="1" ht="21" hidden="1" customHeight="1" x14ac:dyDescent="0.3">
      <c r="A90" s="52"/>
      <c r="B90" s="67" t="s">
        <v>52</v>
      </c>
      <c r="C90" s="39"/>
      <c r="D90" s="36" t="s">
        <v>24</v>
      </c>
      <c r="E90" s="12" t="e">
        <f>SUM(E91:E96)</f>
        <v>#NAME?</v>
      </c>
      <c r="F90" s="12" t="e">
        <f>SUM(F91:F96)</f>
        <v>#NAME?</v>
      </c>
      <c r="G90" s="12" t="e">
        <f>#NAME?</f>
        <v>#NAME?</v>
      </c>
      <c r="H90" s="12" t="e">
        <f>#NAME?</f>
        <v>#NAME?</v>
      </c>
      <c r="I90" s="22">
        <f t="shared" ref="I90:N90" si="12">SUM(I91:I96)</f>
        <v>0</v>
      </c>
      <c r="J90" s="22">
        <f t="shared" si="12"/>
        <v>0</v>
      </c>
      <c r="K90" s="22">
        <f t="shared" si="12"/>
        <v>0</v>
      </c>
      <c r="L90" s="22">
        <f t="shared" si="12"/>
        <v>0</v>
      </c>
      <c r="M90" s="22">
        <f t="shared" si="12"/>
        <v>0</v>
      </c>
      <c r="N90" s="22">
        <f t="shared" si="12"/>
        <v>0</v>
      </c>
      <c r="O90" s="56"/>
      <c r="P90" s="13"/>
    </row>
    <row r="91" spans="1:17" ht="21" hidden="1" customHeight="1" x14ac:dyDescent="0.3">
      <c r="A91" s="52"/>
      <c r="B91" s="67"/>
      <c r="C91" s="39"/>
      <c r="D91" s="36" t="s">
        <v>27</v>
      </c>
      <c r="E91" s="12" t="e">
        <f t="shared" ref="E91:E96" si="13">G91+I91+K91+M91</f>
        <v>#NAME?</v>
      </c>
      <c r="F91" s="12" t="e">
        <f t="shared" ref="F91:F96" si="14">H91+J91+L91+N91</f>
        <v>#NAME?</v>
      </c>
      <c r="G91" s="12" t="e">
        <f>#NAME?</f>
        <v>#NAME?</v>
      </c>
      <c r="H91" s="12" t="e">
        <f>#NAME?</f>
        <v>#NAME?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56"/>
      <c r="P91" s="13"/>
    </row>
    <row r="92" spans="1:17" ht="21" hidden="1" customHeight="1" x14ac:dyDescent="0.3">
      <c r="A92" s="52"/>
      <c r="B92" s="67"/>
      <c r="C92" s="39"/>
      <c r="D92" s="36" t="s">
        <v>29</v>
      </c>
      <c r="E92" s="12" t="e">
        <f t="shared" si="13"/>
        <v>#NAME?</v>
      </c>
      <c r="F92" s="12" t="e">
        <f t="shared" si="14"/>
        <v>#NAME?</v>
      </c>
      <c r="G92" s="12" t="e">
        <f>#NAME?</f>
        <v>#NAME?</v>
      </c>
      <c r="H92" s="12" t="e">
        <f>#NAME?</f>
        <v>#NAME?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56"/>
      <c r="P92" s="13"/>
    </row>
    <row r="93" spans="1:17" ht="21" hidden="1" customHeight="1" x14ac:dyDescent="0.3">
      <c r="A93" s="52"/>
      <c r="B93" s="67"/>
      <c r="C93" s="39"/>
      <c r="D93" s="36" t="s">
        <v>30</v>
      </c>
      <c r="E93" s="12" t="e">
        <f t="shared" si="13"/>
        <v>#NAME?</v>
      </c>
      <c r="F93" s="12" t="e">
        <f t="shared" si="14"/>
        <v>#NAME?</v>
      </c>
      <c r="G93" s="12" t="e">
        <f>#NAME?</f>
        <v>#NAME?</v>
      </c>
      <c r="H93" s="12" t="e">
        <f>#NAME?</f>
        <v>#NAME?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56"/>
      <c r="P93" s="13"/>
    </row>
    <row r="94" spans="1:17" ht="21" hidden="1" customHeight="1" x14ac:dyDescent="0.3">
      <c r="A94" s="52"/>
      <c r="B94" s="67"/>
      <c r="C94" s="39"/>
      <c r="D94" s="36" t="s">
        <v>31</v>
      </c>
      <c r="E94" s="12" t="e">
        <f t="shared" si="13"/>
        <v>#NAME?</v>
      </c>
      <c r="F94" s="12" t="e">
        <f t="shared" si="14"/>
        <v>#NAME?</v>
      </c>
      <c r="G94" s="12" t="e">
        <f>#NAME?</f>
        <v>#NAME?</v>
      </c>
      <c r="H94" s="12" t="e">
        <f>#NAME?</f>
        <v>#NAME?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56"/>
      <c r="P94" s="13"/>
    </row>
    <row r="95" spans="1:17" ht="21" hidden="1" customHeight="1" x14ac:dyDescent="0.3">
      <c r="A95" s="52"/>
      <c r="B95" s="67"/>
      <c r="C95" s="39"/>
      <c r="D95" s="36" t="s">
        <v>32</v>
      </c>
      <c r="E95" s="12" t="e">
        <f t="shared" si="13"/>
        <v>#NAME?</v>
      </c>
      <c r="F95" s="12" t="e">
        <f t="shared" si="14"/>
        <v>#NAME?</v>
      </c>
      <c r="G95" s="12" t="e">
        <f>#NAME?</f>
        <v>#NAME?</v>
      </c>
      <c r="H95" s="12" t="e">
        <f>#NAME?</f>
        <v>#NAME?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56"/>
      <c r="P95" s="13"/>
    </row>
    <row r="96" spans="1:17" ht="21" hidden="1" customHeight="1" x14ac:dyDescent="0.3">
      <c r="A96" s="52"/>
      <c r="B96" s="67"/>
      <c r="C96" s="39"/>
      <c r="D96" s="36" t="s">
        <v>33</v>
      </c>
      <c r="E96" s="12" t="e">
        <f t="shared" si="13"/>
        <v>#NAME?</v>
      </c>
      <c r="F96" s="12" t="e">
        <f t="shared" si="14"/>
        <v>#NAME?</v>
      </c>
      <c r="G96" s="12" t="e">
        <f>#NAME?</f>
        <v>#NAME?</v>
      </c>
      <c r="H96" s="12" t="e">
        <f>#NAME?</f>
        <v>#NAME?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56"/>
      <c r="P96" s="13"/>
    </row>
    <row r="97" spans="1:17" ht="15.6" hidden="1" x14ac:dyDescent="0.3">
      <c r="A97" s="52"/>
      <c r="B97" s="67" t="s">
        <v>53</v>
      </c>
      <c r="C97" s="39"/>
      <c r="D97" s="36" t="s">
        <v>24</v>
      </c>
      <c r="E97" s="12" t="e">
        <f>SUM(E98:E103)</f>
        <v>#NAME?</v>
      </c>
      <c r="F97" s="12" t="e">
        <f>SUM(F98:F103)</f>
        <v>#NAME?</v>
      </c>
      <c r="G97" s="12" t="e">
        <f>#NAME?</f>
        <v>#NAME?</v>
      </c>
      <c r="H97" s="12" t="e">
        <f>#NAME?</f>
        <v>#NAME?</v>
      </c>
      <c r="I97" s="12">
        <f t="shared" ref="I97:N97" si="15">SUM(I98:I103)</f>
        <v>0</v>
      </c>
      <c r="J97" s="12">
        <f t="shared" si="15"/>
        <v>0</v>
      </c>
      <c r="K97" s="12">
        <f t="shared" si="15"/>
        <v>0</v>
      </c>
      <c r="L97" s="12">
        <f t="shared" si="15"/>
        <v>0</v>
      </c>
      <c r="M97" s="12">
        <f t="shared" si="15"/>
        <v>0</v>
      </c>
      <c r="N97" s="12">
        <f t="shared" si="15"/>
        <v>0</v>
      </c>
      <c r="O97" s="56"/>
      <c r="P97" s="13"/>
    </row>
    <row r="98" spans="1:17" ht="15.6" hidden="1" x14ac:dyDescent="0.3">
      <c r="A98" s="52"/>
      <c r="B98" s="67"/>
      <c r="C98" s="39"/>
      <c r="D98" s="36" t="s">
        <v>27</v>
      </c>
      <c r="E98" s="12" t="e">
        <f t="shared" ref="E98:E103" si="16">G98+I98+K98+M98</f>
        <v>#NAME?</v>
      </c>
      <c r="F98" s="12" t="e">
        <f t="shared" ref="F98:F103" si="17">H98+J98+L98+N98</f>
        <v>#NAME?</v>
      </c>
      <c r="G98" s="12" t="e">
        <f>#NAME?</f>
        <v>#NAME?</v>
      </c>
      <c r="H98" s="12" t="e">
        <f>#NAME?</f>
        <v>#NAME?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56"/>
      <c r="P98" s="13"/>
    </row>
    <row r="99" spans="1:17" ht="15.6" hidden="1" x14ac:dyDescent="0.3">
      <c r="A99" s="52"/>
      <c r="B99" s="67"/>
      <c r="C99" s="39"/>
      <c r="D99" s="36" t="s">
        <v>29</v>
      </c>
      <c r="E99" s="12" t="e">
        <f t="shared" si="16"/>
        <v>#NAME?</v>
      </c>
      <c r="F99" s="12" t="e">
        <f t="shared" si="17"/>
        <v>#NAME?</v>
      </c>
      <c r="G99" s="12" t="e">
        <f>#NAME?</f>
        <v>#NAME?</v>
      </c>
      <c r="H99" s="12" t="e">
        <f>#NAME?</f>
        <v>#NAME?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56"/>
      <c r="P99" s="13"/>
    </row>
    <row r="100" spans="1:17" ht="15.6" hidden="1" x14ac:dyDescent="0.3">
      <c r="A100" s="52"/>
      <c r="B100" s="67"/>
      <c r="C100" s="39"/>
      <c r="D100" s="36" t="s">
        <v>30</v>
      </c>
      <c r="E100" s="12" t="e">
        <f t="shared" si="16"/>
        <v>#NAME?</v>
      </c>
      <c r="F100" s="12" t="e">
        <f t="shared" si="17"/>
        <v>#NAME?</v>
      </c>
      <c r="G100" s="12" t="e">
        <f>#NAME?</f>
        <v>#NAME?</v>
      </c>
      <c r="H100" s="12" t="e">
        <f>#NAME?</f>
        <v>#NAME?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56"/>
      <c r="P100" s="13"/>
    </row>
    <row r="101" spans="1:17" ht="15.6" hidden="1" x14ac:dyDescent="0.3">
      <c r="A101" s="52"/>
      <c r="B101" s="67"/>
      <c r="C101" s="39"/>
      <c r="D101" s="36" t="s">
        <v>31</v>
      </c>
      <c r="E101" s="12" t="e">
        <f t="shared" si="16"/>
        <v>#NAME?</v>
      </c>
      <c r="F101" s="12" t="e">
        <f t="shared" si="17"/>
        <v>#NAME?</v>
      </c>
      <c r="G101" s="12" t="e">
        <f>#NAME?</f>
        <v>#NAME?</v>
      </c>
      <c r="H101" s="12" t="e">
        <f>#NAME?</f>
        <v>#NAME?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56"/>
      <c r="P101" s="13"/>
    </row>
    <row r="102" spans="1:17" ht="15.6" hidden="1" x14ac:dyDescent="0.3">
      <c r="A102" s="52"/>
      <c r="B102" s="67"/>
      <c r="C102" s="39"/>
      <c r="D102" s="36" t="s">
        <v>32</v>
      </c>
      <c r="E102" s="12" t="e">
        <f t="shared" si="16"/>
        <v>#NAME?</v>
      </c>
      <c r="F102" s="12" t="e">
        <f t="shared" si="17"/>
        <v>#NAME?</v>
      </c>
      <c r="G102" s="12" t="e">
        <f>#NAME?</f>
        <v>#NAME?</v>
      </c>
      <c r="H102" s="12" t="e">
        <f>#NAME?</f>
        <v>#NAME?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56"/>
      <c r="P102" s="13"/>
    </row>
    <row r="103" spans="1:17" ht="15.6" hidden="1" x14ac:dyDescent="0.3">
      <c r="A103" s="53"/>
      <c r="B103" s="67"/>
      <c r="C103" s="39"/>
      <c r="D103" s="36" t="s">
        <v>33</v>
      </c>
      <c r="E103" s="12" t="e">
        <f t="shared" si="16"/>
        <v>#NAME?</v>
      </c>
      <c r="F103" s="12" t="e">
        <f t="shared" si="17"/>
        <v>#NAME?</v>
      </c>
      <c r="G103" s="12" t="e">
        <f>#NAME?</f>
        <v>#NAME?</v>
      </c>
      <c r="H103" s="12" t="e">
        <f>#NAME?</f>
        <v>#NAME?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56"/>
      <c r="P103" s="13"/>
    </row>
    <row r="104" spans="1:17" ht="15.6" x14ac:dyDescent="0.3">
      <c r="A104" s="54"/>
      <c r="B104" s="54" t="s">
        <v>54</v>
      </c>
      <c r="C104" s="11"/>
      <c r="D104" s="37" t="s">
        <v>24</v>
      </c>
      <c r="E104" s="25">
        <v>399003.72</v>
      </c>
      <c r="F104" s="25">
        <v>368258.21</v>
      </c>
      <c r="G104" s="25">
        <v>398897.17</v>
      </c>
      <c r="H104" s="25">
        <v>368151.66000000003</v>
      </c>
      <c r="I104" s="25">
        <v>106.55</v>
      </c>
      <c r="J104" s="25">
        <v>106.55</v>
      </c>
      <c r="K104" s="25">
        <v>0</v>
      </c>
      <c r="L104" s="25">
        <v>0</v>
      </c>
      <c r="M104" s="12">
        <v>0</v>
      </c>
      <c r="N104" s="12">
        <v>0</v>
      </c>
      <c r="O104" s="56"/>
      <c r="P104" s="13"/>
    </row>
    <row r="105" spans="1:17" ht="15.6" x14ac:dyDescent="0.3">
      <c r="A105" s="54"/>
      <c r="B105" s="54"/>
      <c r="C105" s="13"/>
      <c r="D105" s="37" t="s">
        <v>27</v>
      </c>
      <c r="E105" s="25">
        <v>29059.4</v>
      </c>
      <c r="F105" s="25">
        <v>28919.4</v>
      </c>
      <c r="G105" s="25">
        <v>29059.4</v>
      </c>
      <c r="H105" s="25">
        <v>28919.4</v>
      </c>
      <c r="I105" s="25">
        <v>0</v>
      </c>
      <c r="J105" s="25">
        <v>0</v>
      </c>
      <c r="K105" s="25">
        <v>0</v>
      </c>
      <c r="L105" s="25">
        <v>0</v>
      </c>
      <c r="M105" s="12">
        <v>0</v>
      </c>
      <c r="N105" s="12">
        <v>0</v>
      </c>
      <c r="O105" s="56"/>
      <c r="P105" s="13"/>
      <c r="Q105" s="24"/>
    </row>
    <row r="106" spans="1:17" ht="15.6" x14ac:dyDescent="0.3">
      <c r="A106" s="54"/>
      <c r="B106" s="54"/>
      <c r="C106" s="54" t="s">
        <v>55</v>
      </c>
      <c r="D106" s="37" t="s">
        <v>29</v>
      </c>
      <c r="E106" s="25">
        <v>30828.17</v>
      </c>
      <c r="F106" s="25">
        <v>30212.1</v>
      </c>
      <c r="G106" s="25">
        <v>30828.17</v>
      </c>
      <c r="H106" s="25">
        <v>30212.1</v>
      </c>
      <c r="I106" s="25">
        <v>0</v>
      </c>
      <c r="J106" s="25">
        <v>0</v>
      </c>
      <c r="K106" s="25">
        <v>0</v>
      </c>
      <c r="L106" s="25">
        <v>0</v>
      </c>
      <c r="M106" s="12">
        <v>0</v>
      </c>
      <c r="N106" s="12">
        <v>0</v>
      </c>
      <c r="O106" s="56"/>
      <c r="P106" s="13"/>
      <c r="Q106" s="24"/>
    </row>
    <row r="107" spans="1:17" ht="15.6" x14ac:dyDescent="0.3">
      <c r="A107" s="54"/>
      <c r="B107" s="54"/>
      <c r="C107" s="54"/>
      <c r="D107" s="37" t="s">
        <v>30</v>
      </c>
      <c r="E107" s="25">
        <v>30745</v>
      </c>
      <c r="F107" s="25">
        <v>30217.599999999999</v>
      </c>
      <c r="G107" s="25">
        <v>30745</v>
      </c>
      <c r="H107" s="25">
        <v>30217.599999999999</v>
      </c>
      <c r="I107" s="25">
        <v>0</v>
      </c>
      <c r="J107" s="25">
        <v>0</v>
      </c>
      <c r="K107" s="25">
        <v>0</v>
      </c>
      <c r="L107" s="25">
        <v>0</v>
      </c>
      <c r="M107" s="12">
        <v>0</v>
      </c>
      <c r="N107" s="12">
        <v>0</v>
      </c>
      <c r="O107" s="56"/>
      <c r="P107" s="13"/>
      <c r="Q107" s="24"/>
    </row>
    <row r="108" spans="1:17" ht="15.6" x14ac:dyDescent="0.3">
      <c r="A108" s="54"/>
      <c r="B108" s="54"/>
      <c r="C108" s="54"/>
      <c r="D108" s="37" t="s">
        <v>31</v>
      </c>
      <c r="E108" s="25">
        <v>33089.800000000003</v>
      </c>
      <c r="F108" s="25">
        <v>31573.5</v>
      </c>
      <c r="G108" s="25">
        <v>33089.800000000003</v>
      </c>
      <c r="H108" s="25">
        <v>31573.5</v>
      </c>
      <c r="I108" s="25">
        <v>0</v>
      </c>
      <c r="J108" s="25">
        <v>0</v>
      </c>
      <c r="K108" s="25">
        <v>0</v>
      </c>
      <c r="L108" s="25">
        <v>0</v>
      </c>
      <c r="M108" s="12">
        <v>0</v>
      </c>
      <c r="N108" s="12">
        <v>0</v>
      </c>
      <c r="O108" s="56"/>
      <c r="P108" s="13"/>
    </row>
    <row r="109" spans="1:17" ht="15.6" x14ac:dyDescent="0.3">
      <c r="A109" s="54"/>
      <c r="B109" s="54"/>
      <c r="C109" s="54"/>
      <c r="D109" s="37" t="s">
        <v>32</v>
      </c>
      <c r="E109" s="25">
        <v>32839.800000000003</v>
      </c>
      <c r="F109" s="25">
        <v>32062.3</v>
      </c>
      <c r="G109" s="25">
        <v>32839.800000000003</v>
      </c>
      <c r="H109" s="25">
        <v>32062.3</v>
      </c>
      <c r="I109" s="25">
        <v>0</v>
      </c>
      <c r="J109" s="25">
        <v>0</v>
      </c>
      <c r="K109" s="25">
        <v>0</v>
      </c>
      <c r="L109" s="25">
        <v>0</v>
      </c>
      <c r="M109" s="12">
        <v>0</v>
      </c>
      <c r="N109" s="12">
        <v>0</v>
      </c>
      <c r="O109" s="56"/>
      <c r="P109" s="13"/>
    </row>
    <row r="110" spans="1:17" ht="15.6" x14ac:dyDescent="0.3">
      <c r="A110" s="54"/>
      <c r="B110" s="54"/>
      <c r="C110" s="54"/>
      <c r="D110" s="37" t="s">
        <v>33</v>
      </c>
      <c r="E110" s="25">
        <v>34936.5</v>
      </c>
      <c r="F110" s="25">
        <v>31709.06</v>
      </c>
      <c r="G110" s="25">
        <v>34936.5</v>
      </c>
      <c r="H110" s="25">
        <v>31709.06</v>
      </c>
      <c r="I110" s="25">
        <v>0</v>
      </c>
      <c r="J110" s="25">
        <v>0</v>
      </c>
      <c r="K110" s="25">
        <v>0</v>
      </c>
      <c r="L110" s="25">
        <v>0</v>
      </c>
      <c r="M110" s="12"/>
      <c r="N110" s="12"/>
      <c r="O110" s="56"/>
      <c r="P110" s="13"/>
    </row>
    <row r="111" spans="1:17" ht="15.6" x14ac:dyDescent="0.3">
      <c r="A111" s="54"/>
      <c r="B111" s="54"/>
      <c r="C111" s="54"/>
      <c r="D111" s="37" t="s">
        <v>34</v>
      </c>
      <c r="E111" s="25">
        <v>35705</v>
      </c>
      <c r="F111" s="25">
        <v>32608.6</v>
      </c>
      <c r="G111" s="25">
        <v>35705</v>
      </c>
      <c r="H111" s="25">
        <v>32608.6</v>
      </c>
      <c r="I111" s="25">
        <v>0</v>
      </c>
      <c r="J111" s="25">
        <v>0</v>
      </c>
      <c r="K111" s="25">
        <v>0</v>
      </c>
      <c r="L111" s="25">
        <v>0</v>
      </c>
      <c r="M111" s="12"/>
      <c r="N111" s="12"/>
      <c r="O111" s="56"/>
      <c r="P111" s="13"/>
    </row>
    <row r="112" spans="1:17" ht="15.6" x14ac:dyDescent="0.3">
      <c r="A112" s="54"/>
      <c r="B112" s="54"/>
      <c r="C112" s="54"/>
      <c r="D112" s="37" t="s">
        <v>35</v>
      </c>
      <c r="E112" s="25">
        <v>41654.300000000003</v>
      </c>
      <c r="F112" s="25">
        <v>35854</v>
      </c>
      <c r="G112" s="25">
        <v>41654.300000000003</v>
      </c>
      <c r="H112" s="25">
        <v>35854</v>
      </c>
      <c r="I112" s="25">
        <v>0</v>
      </c>
      <c r="J112" s="25">
        <v>0</v>
      </c>
      <c r="K112" s="25">
        <v>0</v>
      </c>
      <c r="L112" s="25">
        <v>0</v>
      </c>
      <c r="M112" s="12"/>
      <c r="N112" s="12"/>
      <c r="O112" s="56"/>
      <c r="P112" s="13"/>
    </row>
    <row r="113" spans="1:23" ht="15.6" x14ac:dyDescent="0.3">
      <c r="A113" s="54"/>
      <c r="B113" s="54"/>
      <c r="C113" s="54"/>
      <c r="D113" s="37" t="s">
        <v>36</v>
      </c>
      <c r="E113" s="25">
        <v>43397.55</v>
      </c>
      <c r="F113" s="25">
        <v>37898.85</v>
      </c>
      <c r="G113" s="25">
        <v>43291</v>
      </c>
      <c r="H113" s="25">
        <v>37792.299999999996</v>
      </c>
      <c r="I113" s="25">
        <v>106.55</v>
      </c>
      <c r="J113" s="25">
        <v>106.55</v>
      </c>
      <c r="K113" s="25">
        <v>0</v>
      </c>
      <c r="L113" s="25">
        <v>0</v>
      </c>
      <c r="M113" s="12"/>
      <c r="N113" s="12"/>
      <c r="O113" s="56"/>
      <c r="P113" s="13"/>
      <c r="W113" s="26"/>
    </row>
    <row r="114" spans="1:23" ht="15.6" x14ac:dyDescent="0.3">
      <c r="A114" s="54"/>
      <c r="B114" s="54"/>
      <c r="C114" s="54"/>
      <c r="D114" s="37" t="s">
        <v>37</v>
      </c>
      <c r="E114" s="25">
        <v>43374.1</v>
      </c>
      <c r="F114" s="25">
        <v>38601.4</v>
      </c>
      <c r="G114" s="25">
        <v>43374.1</v>
      </c>
      <c r="H114" s="25">
        <v>38601.4</v>
      </c>
      <c r="I114" s="25">
        <v>0</v>
      </c>
      <c r="J114" s="25">
        <v>0</v>
      </c>
      <c r="K114" s="25">
        <v>0</v>
      </c>
      <c r="L114" s="25">
        <v>0</v>
      </c>
      <c r="M114" s="12"/>
      <c r="N114" s="12"/>
      <c r="O114" s="56"/>
      <c r="P114" s="13"/>
    </row>
    <row r="115" spans="1:23" ht="15.6" x14ac:dyDescent="0.3">
      <c r="A115" s="54"/>
      <c r="B115" s="54"/>
      <c r="C115" s="54"/>
      <c r="D115" s="37" t="s">
        <v>38</v>
      </c>
      <c r="E115" s="25">
        <v>43374.1</v>
      </c>
      <c r="F115" s="25">
        <v>38601.4</v>
      </c>
      <c r="G115" s="25">
        <v>43374.1</v>
      </c>
      <c r="H115" s="25">
        <v>38601.4</v>
      </c>
      <c r="I115" s="25">
        <v>0</v>
      </c>
      <c r="J115" s="25">
        <v>0</v>
      </c>
      <c r="K115" s="25">
        <v>0</v>
      </c>
      <c r="L115" s="25">
        <v>0</v>
      </c>
      <c r="M115" s="12">
        <v>0</v>
      </c>
      <c r="N115" s="12">
        <v>0</v>
      </c>
      <c r="O115" s="57"/>
      <c r="P115" s="13"/>
    </row>
    <row r="116" spans="1:23" ht="15.6" x14ac:dyDescent="0.3">
      <c r="A116" s="61" t="s">
        <v>56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3"/>
      <c r="O116" s="36"/>
      <c r="P116" s="13"/>
    </row>
    <row r="117" spans="1:23" ht="15.6" x14ac:dyDescent="0.3">
      <c r="A117" s="61" t="s">
        <v>57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3"/>
      <c r="O117" s="36"/>
      <c r="P117" s="13"/>
    </row>
    <row r="118" spans="1:23" ht="15.75" hidden="1" customHeight="1" x14ac:dyDescent="0.3">
      <c r="A118" s="52"/>
      <c r="B118" s="67" t="s">
        <v>58</v>
      </c>
      <c r="C118" s="39"/>
      <c r="D118" s="36" t="s">
        <v>24</v>
      </c>
      <c r="E118" s="12">
        <f>SUM(E119:E124)</f>
        <v>1985984</v>
      </c>
      <c r="F118" s="12">
        <f>SUM(F119:F124)</f>
        <v>0</v>
      </c>
      <c r="G118" s="12">
        <f>SUM(G119:G124)</f>
        <v>1985984</v>
      </c>
      <c r="H118" s="12">
        <f t="shared" ref="H118:N118" si="18">SUM(H119:H124)</f>
        <v>0</v>
      </c>
      <c r="I118" s="12">
        <f t="shared" si="18"/>
        <v>0</v>
      </c>
      <c r="J118" s="12">
        <f t="shared" si="18"/>
        <v>0</v>
      </c>
      <c r="K118" s="12">
        <f t="shared" si="18"/>
        <v>0</v>
      </c>
      <c r="L118" s="12">
        <f t="shared" si="18"/>
        <v>0</v>
      </c>
      <c r="M118" s="12">
        <f t="shared" si="18"/>
        <v>0</v>
      </c>
      <c r="N118" s="12">
        <f t="shared" si="18"/>
        <v>0</v>
      </c>
      <c r="O118" s="56" t="s">
        <v>59</v>
      </c>
      <c r="P118" s="13"/>
    </row>
    <row r="119" spans="1:23" ht="15.75" hidden="1" customHeight="1" x14ac:dyDescent="0.3">
      <c r="A119" s="52"/>
      <c r="B119" s="67"/>
      <c r="C119" s="39"/>
      <c r="D119" s="36" t="s">
        <v>27</v>
      </c>
      <c r="E119" s="12">
        <f t="shared" ref="E119:E124" si="19">G119+I119+K119+M119</f>
        <v>200000</v>
      </c>
      <c r="F119" s="12">
        <f t="shared" ref="F119:F124" si="20">H119+J119+L119+N119</f>
        <v>0</v>
      </c>
      <c r="G119" s="22">
        <v>200000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56"/>
      <c r="P119" s="13"/>
    </row>
    <row r="120" spans="1:23" ht="15.75" hidden="1" customHeight="1" x14ac:dyDescent="0.3">
      <c r="A120" s="52"/>
      <c r="B120" s="67"/>
      <c r="C120" s="39"/>
      <c r="D120" s="36" t="s">
        <v>29</v>
      </c>
      <c r="E120" s="12">
        <f t="shared" si="19"/>
        <v>240000</v>
      </c>
      <c r="F120" s="12">
        <f t="shared" si="20"/>
        <v>0</v>
      </c>
      <c r="G120" s="22">
        <f t="shared" ref="G120:G124" si="21">1.2*G119</f>
        <v>240000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56"/>
      <c r="P120" s="13"/>
    </row>
    <row r="121" spans="1:23" ht="15.75" hidden="1" customHeight="1" x14ac:dyDescent="0.3">
      <c r="A121" s="52"/>
      <c r="B121" s="67"/>
      <c r="C121" s="39"/>
      <c r="D121" s="36" t="s">
        <v>30</v>
      </c>
      <c r="E121" s="12">
        <f t="shared" si="19"/>
        <v>288000</v>
      </c>
      <c r="F121" s="12">
        <f t="shared" si="20"/>
        <v>0</v>
      </c>
      <c r="G121" s="22">
        <f t="shared" si="21"/>
        <v>288000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56"/>
      <c r="P121" s="13"/>
    </row>
    <row r="122" spans="1:23" ht="15.75" hidden="1" customHeight="1" x14ac:dyDescent="0.3">
      <c r="A122" s="52"/>
      <c r="B122" s="67"/>
      <c r="C122" s="39"/>
      <c r="D122" s="36" t="s">
        <v>31</v>
      </c>
      <c r="E122" s="12">
        <f t="shared" si="19"/>
        <v>345600</v>
      </c>
      <c r="F122" s="12">
        <f t="shared" si="20"/>
        <v>0</v>
      </c>
      <c r="G122" s="22">
        <f t="shared" si="21"/>
        <v>345600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56"/>
      <c r="P122" s="13"/>
    </row>
    <row r="123" spans="1:23" ht="15.75" hidden="1" customHeight="1" x14ac:dyDescent="0.3">
      <c r="A123" s="52"/>
      <c r="B123" s="67"/>
      <c r="C123" s="39"/>
      <c r="D123" s="36" t="s">
        <v>32</v>
      </c>
      <c r="E123" s="12">
        <f t="shared" si="19"/>
        <v>414720</v>
      </c>
      <c r="F123" s="12">
        <f t="shared" si="20"/>
        <v>0</v>
      </c>
      <c r="G123" s="22">
        <f t="shared" si="21"/>
        <v>414720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56"/>
      <c r="P123" s="13"/>
    </row>
    <row r="124" spans="1:23" ht="15.75" hidden="1" customHeight="1" x14ac:dyDescent="0.3">
      <c r="A124" s="52"/>
      <c r="B124" s="67"/>
      <c r="C124" s="39"/>
      <c r="D124" s="36" t="s">
        <v>33</v>
      </c>
      <c r="E124" s="12">
        <f t="shared" si="19"/>
        <v>497664</v>
      </c>
      <c r="F124" s="12">
        <f t="shared" si="20"/>
        <v>0</v>
      </c>
      <c r="G124" s="22">
        <f t="shared" si="21"/>
        <v>497664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56"/>
      <c r="P124" s="13"/>
    </row>
    <row r="125" spans="1:23" s="10" customFormat="1" ht="15.75" hidden="1" customHeight="1" x14ac:dyDescent="0.3">
      <c r="A125" s="52"/>
      <c r="B125" s="67" t="s">
        <v>60</v>
      </c>
      <c r="C125" s="39"/>
      <c r="D125" s="37" t="s">
        <v>24</v>
      </c>
      <c r="E125" s="12">
        <f>SUM(E126:E131)</f>
        <v>1985984</v>
      </c>
      <c r="F125" s="12">
        <f>SUM(F126:F131)</f>
        <v>0</v>
      </c>
      <c r="G125" s="12">
        <f t="shared" ref="G125:N125" si="22">SUM(G126:G131)</f>
        <v>1985984</v>
      </c>
      <c r="H125" s="12">
        <f t="shared" si="22"/>
        <v>0</v>
      </c>
      <c r="I125" s="12">
        <f t="shared" si="22"/>
        <v>0</v>
      </c>
      <c r="J125" s="12">
        <f t="shared" si="22"/>
        <v>0</v>
      </c>
      <c r="K125" s="12">
        <f t="shared" si="22"/>
        <v>0</v>
      </c>
      <c r="L125" s="12">
        <f t="shared" si="22"/>
        <v>0</v>
      </c>
      <c r="M125" s="12">
        <f t="shared" si="22"/>
        <v>0</v>
      </c>
      <c r="N125" s="12">
        <f t="shared" si="22"/>
        <v>0</v>
      </c>
      <c r="O125" s="56"/>
      <c r="P125" s="13"/>
    </row>
    <row r="126" spans="1:23" ht="15.75" hidden="1" customHeight="1" x14ac:dyDescent="0.3">
      <c r="A126" s="52"/>
      <c r="B126" s="67"/>
      <c r="C126" s="39"/>
      <c r="D126" s="36" t="s">
        <v>27</v>
      </c>
      <c r="E126" s="12">
        <f t="shared" ref="E126:E131" si="23">G126+I126+K126+M126</f>
        <v>200000</v>
      </c>
      <c r="F126" s="12">
        <f t="shared" ref="F126:F131" si="24">H126+J126+L126+N126</f>
        <v>0</v>
      </c>
      <c r="G126" s="22">
        <v>200000</v>
      </c>
      <c r="H126" s="22"/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56"/>
      <c r="P126" s="13"/>
    </row>
    <row r="127" spans="1:23" ht="15.75" hidden="1" customHeight="1" x14ac:dyDescent="0.3">
      <c r="A127" s="52"/>
      <c r="B127" s="67"/>
      <c r="C127" s="39"/>
      <c r="D127" s="36" t="s">
        <v>29</v>
      </c>
      <c r="E127" s="12">
        <f t="shared" si="23"/>
        <v>240000</v>
      </c>
      <c r="F127" s="12">
        <f t="shared" si="24"/>
        <v>0</v>
      </c>
      <c r="G127" s="22">
        <f t="shared" ref="G127:G131" si="25">1.2*G126</f>
        <v>240000</v>
      </c>
      <c r="H127" s="22"/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56"/>
      <c r="P127" s="13"/>
    </row>
    <row r="128" spans="1:23" ht="15.75" hidden="1" customHeight="1" x14ac:dyDescent="0.3">
      <c r="A128" s="52"/>
      <c r="B128" s="67"/>
      <c r="C128" s="39"/>
      <c r="D128" s="36" t="s">
        <v>30</v>
      </c>
      <c r="E128" s="12">
        <f t="shared" si="23"/>
        <v>288000</v>
      </c>
      <c r="F128" s="12">
        <f t="shared" si="24"/>
        <v>0</v>
      </c>
      <c r="G128" s="22">
        <f t="shared" si="25"/>
        <v>288000</v>
      </c>
      <c r="H128" s="22"/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56"/>
      <c r="P128" s="13"/>
    </row>
    <row r="129" spans="1:17" ht="15.75" hidden="1" customHeight="1" x14ac:dyDescent="0.3">
      <c r="A129" s="52"/>
      <c r="B129" s="67"/>
      <c r="C129" s="39"/>
      <c r="D129" s="36" t="s">
        <v>31</v>
      </c>
      <c r="E129" s="12">
        <f t="shared" si="23"/>
        <v>345600</v>
      </c>
      <c r="F129" s="12">
        <f t="shared" si="24"/>
        <v>0</v>
      </c>
      <c r="G129" s="22">
        <f t="shared" si="25"/>
        <v>345600</v>
      </c>
      <c r="H129" s="22"/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56"/>
      <c r="P129" s="13"/>
    </row>
    <row r="130" spans="1:17" ht="15.75" hidden="1" customHeight="1" x14ac:dyDescent="0.3">
      <c r="A130" s="52"/>
      <c r="B130" s="67"/>
      <c r="C130" s="39"/>
      <c r="D130" s="36" t="s">
        <v>32</v>
      </c>
      <c r="E130" s="12">
        <f t="shared" si="23"/>
        <v>414720</v>
      </c>
      <c r="F130" s="12">
        <f t="shared" si="24"/>
        <v>0</v>
      </c>
      <c r="G130" s="22">
        <f t="shared" si="25"/>
        <v>414720</v>
      </c>
      <c r="H130" s="22"/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56"/>
      <c r="P130" s="13"/>
    </row>
    <row r="131" spans="1:17" ht="15.75" hidden="1" customHeight="1" x14ac:dyDescent="0.3">
      <c r="A131" s="52"/>
      <c r="B131" s="67"/>
      <c r="C131" s="39"/>
      <c r="D131" s="36" t="s">
        <v>33</v>
      </c>
      <c r="E131" s="12">
        <f t="shared" si="23"/>
        <v>497664</v>
      </c>
      <c r="F131" s="12">
        <f t="shared" si="24"/>
        <v>0</v>
      </c>
      <c r="G131" s="22">
        <f t="shared" si="25"/>
        <v>497664</v>
      </c>
      <c r="H131" s="22"/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56"/>
      <c r="P131" s="13"/>
    </row>
    <row r="132" spans="1:17" ht="15.75" hidden="1" customHeight="1" x14ac:dyDescent="0.3">
      <c r="A132" s="52"/>
      <c r="B132" s="67" t="s">
        <v>61</v>
      </c>
      <c r="C132" s="39"/>
      <c r="D132" s="36" t="s">
        <v>24</v>
      </c>
      <c r="E132" s="12">
        <f>SUM(E133:E138)</f>
        <v>2482480</v>
      </c>
      <c r="F132" s="12">
        <f>SUM(F133:F138)</f>
        <v>0</v>
      </c>
      <c r="G132" s="12">
        <f>SUM(G133:G138)</f>
        <v>2482480</v>
      </c>
      <c r="H132" s="12">
        <f t="shared" ref="H132:N132" si="26">SUM(H133:H138)</f>
        <v>0</v>
      </c>
      <c r="I132" s="12">
        <f t="shared" si="26"/>
        <v>0</v>
      </c>
      <c r="J132" s="12">
        <f t="shared" si="26"/>
        <v>0</v>
      </c>
      <c r="K132" s="12">
        <f t="shared" si="26"/>
        <v>0</v>
      </c>
      <c r="L132" s="12">
        <f t="shared" si="26"/>
        <v>0</v>
      </c>
      <c r="M132" s="12">
        <f t="shared" si="26"/>
        <v>0</v>
      </c>
      <c r="N132" s="12">
        <f t="shared" si="26"/>
        <v>0</v>
      </c>
      <c r="O132" s="56"/>
      <c r="P132" s="13"/>
    </row>
    <row r="133" spans="1:17" ht="15.75" hidden="1" customHeight="1" x14ac:dyDescent="0.3">
      <c r="A133" s="52"/>
      <c r="B133" s="67"/>
      <c r="C133" s="39"/>
      <c r="D133" s="36" t="s">
        <v>27</v>
      </c>
      <c r="E133" s="12">
        <f t="shared" ref="E133:E138" si="27">G133+I133+K133+M133</f>
        <v>250000</v>
      </c>
      <c r="F133" s="12">
        <f t="shared" ref="F133:F138" si="28">H133+J133+L133+N133</f>
        <v>0</v>
      </c>
      <c r="G133" s="22">
        <v>250000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56"/>
      <c r="P133" s="13"/>
    </row>
    <row r="134" spans="1:17" ht="15.75" hidden="1" customHeight="1" x14ac:dyDescent="0.3">
      <c r="A134" s="52"/>
      <c r="B134" s="67"/>
      <c r="C134" s="39"/>
      <c r="D134" s="36" t="s">
        <v>29</v>
      </c>
      <c r="E134" s="12">
        <f t="shared" si="27"/>
        <v>300000</v>
      </c>
      <c r="F134" s="12">
        <f t="shared" si="28"/>
        <v>0</v>
      </c>
      <c r="G134" s="22">
        <f t="shared" ref="G134:G138" si="29">1.2*G133</f>
        <v>300000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56"/>
      <c r="P134" s="13"/>
    </row>
    <row r="135" spans="1:17" ht="15.75" hidden="1" customHeight="1" x14ac:dyDescent="0.3">
      <c r="A135" s="52"/>
      <c r="B135" s="67"/>
      <c r="C135" s="39"/>
      <c r="D135" s="36" t="s">
        <v>30</v>
      </c>
      <c r="E135" s="12">
        <f t="shared" si="27"/>
        <v>360000</v>
      </c>
      <c r="F135" s="12">
        <f t="shared" si="28"/>
        <v>0</v>
      </c>
      <c r="G135" s="22">
        <f t="shared" si="29"/>
        <v>360000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56"/>
      <c r="P135" s="13"/>
    </row>
    <row r="136" spans="1:17" ht="15.75" hidden="1" customHeight="1" x14ac:dyDescent="0.3">
      <c r="A136" s="52"/>
      <c r="B136" s="67"/>
      <c r="C136" s="39"/>
      <c r="D136" s="36" t="s">
        <v>31</v>
      </c>
      <c r="E136" s="12">
        <f t="shared" si="27"/>
        <v>432000</v>
      </c>
      <c r="F136" s="12">
        <f t="shared" si="28"/>
        <v>0</v>
      </c>
      <c r="G136" s="22">
        <f t="shared" si="29"/>
        <v>432000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56"/>
      <c r="P136" s="13"/>
    </row>
    <row r="137" spans="1:17" ht="15.75" hidden="1" customHeight="1" x14ac:dyDescent="0.3">
      <c r="A137" s="52"/>
      <c r="B137" s="67"/>
      <c r="C137" s="39"/>
      <c r="D137" s="36" t="s">
        <v>32</v>
      </c>
      <c r="E137" s="12">
        <f t="shared" si="27"/>
        <v>518400</v>
      </c>
      <c r="F137" s="12">
        <f t="shared" si="28"/>
        <v>0</v>
      </c>
      <c r="G137" s="22">
        <f t="shared" si="29"/>
        <v>518400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56"/>
      <c r="P137" s="13"/>
    </row>
    <row r="138" spans="1:17" ht="15.75" hidden="1" customHeight="1" x14ac:dyDescent="0.3">
      <c r="A138" s="53"/>
      <c r="B138" s="67"/>
      <c r="C138" s="39"/>
      <c r="D138" s="36" t="s">
        <v>33</v>
      </c>
      <c r="E138" s="12">
        <f t="shared" si="27"/>
        <v>622080</v>
      </c>
      <c r="F138" s="12">
        <f t="shared" si="28"/>
        <v>0</v>
      </c>
      <c r="G138" s="22">
        <f t="shared" si="29"/>
        <v>622080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56"/>
      <c r="P138" s="13"/>
    </row>
    <row r="139" spans="1:17" ht="15.6" x14ac:dyDescent="0.3">
      <c r="A139" s="54"/>
      <c r="B139" s="54" t="s">
        <v>62</v>
      </c>
      <c r="C139" s="11"/>
      <c r="D139" s="37" t="s">
        <v>24</v>
      </c>
      <c r="E139" s="12">
        <v>382957.39999999997</v>
      </c>
      <c r="F139" s="12">
        <v>24653.600000000006</v>
      </c>
      <c r="G139" s="12">
        <v>301248.40000000002</v>
      </c>
      <c r="H139" s="12">
        <v>24653.600000000006</v>
      </c>
      <c r="I139" s="12">
        <v>0</v>
      </c>
      <c r="J139" s="12">
        <v>0</v>
      </c>
      <c r="K139" s="12">
        <v>81709</v>
      </c>
      <c r="L139" s="12">
        <v>0</v>
      </c>
      <c r="M139" s="12">
        <v>0</v>
      </c>
      <c r="N139" s="12">
        <v>0</v>
      </c>
      <c r="O139" s="56"/>
      <c r="P139" s="13"/>
      <c r="Q139" s="24"/>
    </row>
    <row r="140" spans="1:17" ht="26.4" x14ac:dyDescent="0.3">
      <c r="A140" s="54"/>
      <c r="B140" s="54"/>
      <c r="C140" s="37" t="s">
        <v>63</v>
      </c>
      <c r="D140" s="37" t="s">
        <v>27</v>
      </c>
      <c r="E140" s="12">
        <v>339.3</v>
      </c>
      <c r="F140" s="12">
        <v>339.3</v>
      </c>
      <c r="G140" s="12">
        <v>339.3</v>
      </c>
      <c r="H140" s="12">
        <v>339.3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56"/>
      <c r="P140" s="13"/>
      <c r="Q140" s="24"/>
    </row>
    <row r="141" spans="1:17" ht="39.6" customHeight="1" x14ac:dyDescent="0.3">
      <c r="A141" s="54"/>
      <c r="B141" s="54"/>
      <c r="C141" s="37" t="s">
        <v>64</v>
      </c>
      <c r="D141" s="37" t="s">
        <v>29</v>
      </c>
      <c r="E141" s="12">
        <v>1325.8</v>
      </c>
      <c r="F141" s="12">
        <v>1325.8</v>
      </c>
      <c r="G141" s="12">
        <v>1325.8</v>
      </c>
      <c r="H141" s="12">
        <v>1325.8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56"/>
      <c r="P141" s="13"/>
    </row>
    <row r="142" spans="1:17" ht="26.4" x14ac:dyDescent="0.3">
      <c r="A142" s="54"/>
      <c r="B142" s="54"/>
      <c r="C142" s="37" t="s">
        <v>64</v>
      </c>
      <c r="D142" s="37" t="s">
        <v>30</v>
      </c>
      <c r="E142" s="12">
        <v>5941.5</v>
      </c>
      <c r="F142" s="12">
        <v>5941.5</v>
      </c>
      <c r="G142" s="12">
        <v>5941.5</v>
      </c>
      <c r="H142" s="12">
        <v>5941.5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56"/>
      <c r="P142" s="13"/>
    </row>
    <row r="143" spans="1:17" ht="26.4" customHeight="1" x14ac:dyDescent="0.3">
      <c r="A143" s="54"/>
      <c r="B143" s="54"/>
      <c r="C143" s="58" t="s">
        <v>65</v>
      </c>
      <c r="D143" s="37" t="s">
        <v>31</v>
      </c>
      <c r="E143" s="12">
        <v>9705.7000000000007</v>
      </c>
      <c r="F143" s="12">
        <v>9705.7000000000007</v>
      </c>
      <c r="G143" s="12">
        <v>9705.7000000000007</v>
      </c>
      <c r="H143" s="12">
        <v>9705.7000000000007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56"/>
      <c r="P143" s="13"/>
    </row>
    <row r="144" spans="1:17" ht="15.6" x14ac:dyDescent="0.3">
      <c r="A144" s="54"/>
      <c r="B144" s="54"/>
      <c r="C144" s="59"/>
      <c r="D144" s="37" t="s">
        <v>32</v>
      </c>
      <c r="E144" s="12">
        <v>1149.9000000000001</v>
      </c>
      <c r="F144" s="12">
        <v>1149.9000000000001</v>
      </c>
      <c r="G144" s="12">
        <v>1149.9000000000001</v>
      </c>
      <c r="H144" s="12">
        <v>1149.9000000000001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56"/>
      <c r="P144" s="13"/>
    </row>
    <row r="145" spans="1:257" ht="15.6" x14ac:dyDescent="0.3">
      <c r="A145" s="54"/>
      <c r="B145" s="54"/>
      <c r="C145" s="59"/>
      <c r="D145" s="37" t="s">
        <v>33</v>
      </c>
      <c r="E145" s="12">
        <v>1663.2</v>
      </c>
      <c r="F145" s="12">
        <v>1663.2</v>
      </c>
      <c r="G145" s="12">
        <v>1663.2</v>
      </c>
      <c r="H145" s="12">
        <v>1663.2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56"/>
      <c r="P145" s="13"/>
    </row>
    <row r="146" spans="1:257" ht="15.6" x14ac:dyDescent="0.3">
      <c r="A146" s="54"/>
      <c r="B146" s="54"/>
      <c r="C146" s="59"/>
      <c r="D146" s="37" t="s">
        <v>34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56"/>
      <c r="P146" s="13"/>
    </row>
    <row r="147" spans="1:257" ht="15.6" x14ac:dyDescent="0.3">
      <c r="A147" s="54"/>
      <c r="B147" s="54"/>
      <c r="C147" s="59"/>
      <c r="D147" s="37" t="s">
        <v>35</v>
      </c>
      <c r="E147" s="12">
        <v>909</v>
      </c>
      <c r="F147" s="12">
        <v>909</v>
      </c>
      <c r="G147" s="12">
        <v>909</v>
      </c>
      <c r="H147" s="12">
        <v>909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56"/>
      <c r="P147" s="13"/>
    </row>
    <row r="148" spans="1:257" ht="15.6" x14ac:dyDescent="0.3">
      <c r="A148" s="54"/>
      <c r="B148" s="54"/>
      <c r="C148" s="59"/>
      <c r="D148" s="37" t="s">
        <v>36</v>
      </c>
      <c r="E148" s="12">
        <v>132433.5</v>
      </c>
      <c r="F148" s="12">
        <v>3619.2</v>
      </c>
      <c r="G148" s="12">
        <v>50724.5</v>
      </c>
      <c r="H148" s="12">
        <v>3619.2</v>
      </c>
      <c r="I148" s="12">
        <v>0</v>
      </c>
      <c r="J148" s="12">
        <v>0</v>
      </c>
      <c r="K148" s="12">
        <v>81709</v>
      </c>
      <c r="L148" s="12">
        <v>0</v>
      </c>
      <c r="M148" s="12">
        <v>0</v>
      </c>
      <c r="N148" s="12">
        <v>0</v>
      </c>
      <c r="O148" s="56"/>
      <c r="P148" s="13"/>
    </row>
    <row r="149" spans="1:257" ht="15.6" x14ac:dyDescent="0.3">
      <c r="A149" s="54"/>
      <c r="B149" s="54"/>
      <c r="C149" s="59"/>
      <c r="D149" s="37" t="s">
        <v>37</v>
      </c>
      <c r="E149" s="12">
        <v>68512.2</v>
      </c>
      <c r="F149" s="12">
        <v>0</v>
      </c>
      <c r="G149" s="12">
        <v>68512.2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56"/>
      <c r="P149" s="13"/>
    </row>
    <row r="150" spans="1:257" ht="15.6" x14ac:dyDescent="0.3">
      <c r="A150" s="54"/>
      <c r="B150" s="54"/>
      <c r="C150" s="60"/>
      <c r="D150" s="37" t="s">
        <v>38</v>
      </c>
      <c r="E150" s="12">
        <v>160977.29999999999</v>
      </c>
      <c r="F150" s="12">
        <v>0</v>
      </c>
      <c r="G150" s="12">
        <v>160977.29999999999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57"/>
      <c r="P150" s="13"/>
    </row>
    <row r="151" spans="1:257" ht="15.6" customHeight="1" x14ac:dyDescent="0.3">
      <c r="A151" s="54"/>
      <c r="B151" s="69" t="s">
        <v>66</v>
      </c>
      <c r="C151" s="70"/>
      <c r="D151" s="37" t="s">
        <v>24</v>
      </c>
      <c r="E151" s="12">
        <f>SUM(E152:E162)+0.1</f>
        <v>7541758.1359999953</v>
      </c>
      <c r="F151" s="12">
        <f>SUM(F152:F162)</f>
        <v>6058181.8059999999</v>
      </c>
      <c r="G151" s="12">
        <f>SUM(G152:G162)+0.1</f>
        <v>4878392.8399999961</v>
      </c>
      <c r="H151" s="12">
        <f>SUM(H152:H162)</f>
        <v>4089005.4499999993</v>
      </c>
      <c r="I151" s="12">
        <f t="shared" ref="I151:N151" si="30">SUM(I152:I162)</f>
        <v>101985.44999999998</v>
      </c>
      <c r="J151" s="12">
        <f t="shared" si="30"/>
        <v>17327.650000000001</v>
      </c>
      <c r="K151" s="12">
        <f>SUM(K152:K162)</f>
        <v>1692570.2459999998</v>
      </c>
      <c r="L151" s="12">
        <f t="shared" si="30"/>
        <v>1083039.1059999994</v>
      </c>
      <c r="M151" s="12">
        <f>SUM(M152:M162)</f>
        <v>868809.59999999951</v>
      </c>
      <c r="N151" s="12">
        <f t="shared" si="30"/>
        <v>868809.59999999951</v>
      </c>
      <c r="O151" s="51"/>
      <c r="P151" s="13"/>
      <c r="Q151" s="24"/>
    </row>
    <row r="152" spans="1:257" ht="15.6" x14ac:dyDescent="0.3">
      <c r="A152" s="54"/>
      <c r="B152" s="71"/>
      <c r="C152" s="72"/>
      <c r="D152" s="37" t="s">
        <v>27</v>
      </c>
      <c r="E152" s="12">
        <f>G152+I152+K152+M152</f>
        <v>460935.8</v>
      </c>
      <c r="F152" s="12">
        <f t="shared" ref="E152:F162" si="31">H152+J152+L152+N152</f>
        <v>398839.19999999995</v>
      </c>
      <c r="G152" s="12">
        <f t="shared" ref="G152:N162" si="32">G105+G70+G21+G140</f>
        <v>323011.69999999995</v>
      </c>
      <c r="H152" s="12">
        <f t="shared" si="32"/>
        <v>272334.09999999992</v>
      </c>
      <c r="I152" s="12">
        <f t="shared" si="32"/>
        <v>3225</v>
      </c>
      <c r="J152" s="12">
        <f t="shared" si="32"/>
        <v>0</v>
      </c>
      <c r="K152" s="12">
        <f t="shared" si="32"/>
        <v>71336.899999999994</v>
      </c>
      <c r="L152" s="12">
        <f t="shared" si="32"/>
        <v>63142.9</v>
      </c>
      <c r="M152" s="12">
        <f t="shared" si="32"/>
        <v>63362.2</v>
      </c>
      <c r="N152" s="12">
        <f t="shared" si="32"/>
        <v>63362.2</v>
      </c>
      <c r="O152" s="52"/>
      <c r="P152" s="13"/>
    </row>
    <row r="153" spans="1:257" ht="15.6" x14ac:dyDescent="0.3">
      <c r="A153" s="54"/>
      <c r="B153" s="71"/>
      <c r="C153" s="72"/>
      <c r="D153" s="37" t="s">
        <v>29</v>
      </c>
      <c r="E153" s="12">
        <f t="shared" si="31"/>
        <v>453988.85999999964</v>
      </c>
      <c r="F153" s="12">
        <f t="shared" si="31"/>
        <v>424941.93999999959</v>
      </c>
      <c r="G153" s="12">
        <f t="shared" si="32"/>
        <v>305224.95999999979</v>
      </c>
      <c r="H153" s="12">
        <f t="shared" si="32"/>
        <v>287699.0399999998</v>
      </c>
      <c r="I153" s="12">
        <f t="shared" si="32"/>
        <v>3297.5</v>
      </c>
      <c r="J153" s="12">
        <f t="shared" si="32"/>
        <v>0</v>
      </c>
      <c r="K153" s="12">
        <f t="shared" si="32"/>
        <v>70449.299999999916</v>
      </c>
      <c r="L153" s="12">
        <f t="shared" si="32"/>
        <v>62225.799999999916</v>
      </c>
      <c r="M153" s="12">
        <f t="shared" si="32"/>
        <v>75017.099999999889</v>
      </c>
      <c r="N153" s="12">
        <f t="shared" si="32"/>
        <v>75017.099999999889</v>
      </c>
      <c r="O153" s="52"/>
      <c r="P153" s="13"/>
    </row>
    <row r="154" spans="1:257" ht="15.6" x14ac:dyDescent="0.3">
      <c r="A154" s="54"/>
      <c r="B154" s="71"/>
      <c r="C154" s="72"/>
      <c r="D154" s="37" t="s">
        <v>30</v>
      </c>
      <c r="E154" s="12">
        <f t="shared" si="31"/>
        <v>512995.59599999944</v>
      </c>
      <c r="F154" s="12">
        <f t="shared" si="31"/>
        <v>495061.79599999945</v>
      </c>
      <c r="G154" s="12">
        <f t="shared" si="32"/>
        <v>314780.59999999986</v>
      </c>
      <c r="H154" s="12">
        <f t="shared" si="32"/>
        <v>304006.49999999988</v>
      </c>
      <c r="I154" s="12">
        <f t="shared" si="32"/>
        <v>3135.3</v>
      </c>
      <c r="J154" s="12">
        <f t="shared" si="32"/>
        <v>0</v>
      </c>
      <c r="K154" s="12">
        <f t="shared" si="32"/>
        <v>112958.0959999997</v>
      </c>
      <c r="L154" s="12">
        <f t="shared" si="32"/>
        <v>108933.69599999969</v>
      </c>
      <c r="M154" s="12">
        <f t="shared" si="32"/>
        <v>82121.599999999875</v>
      </c>
      <c r="N154" s="12">
        <f t="shared" si="32"/>
        <v>82121.599999999875</v>
      </c>
      <c r="O154" s="52"/>
      <c r="P154" s="13"/>
    </row>
    <row r="155" spans="1:257" ht="15.6" x14ac:dyDescent="0.3">
      <c r="A155" s="54"/>
      <c r="B155" s="71"/>
      <c r="C155" s="72"/>
      <c r="D155" s="37" t="s">
        <v>31</v>
      </c>
      <c r="E155" s="12">
        <f t="shared" si="31"/>
        <v>576137.69999999995</v>
      </c>
      <c r="F155" s="12">
        <f t="shared" si="31"/>
        <v>559218.70000000007</v>
      </c>
      <c r="G155" s="12">
        <f t="shared" si="32"/>
        <v>344500.89999999991</v>
      </c>
      <c r="H155" s="12">
        <f t="shared" si="32"/>
        <v>327581.90000000002</v>
      </c>
      <c r="I155" s="12">
        <f t="shared" si="32"/>
        <v>645.6</v>
      </c>
      <c r="J155" s="12">
        <f t="shared" si="32"/>
        <v>645.6</v>
      </c>
      <c r="K155" s="12">
        <f t="shared" si="32"/>
        <v>145737.90000000002</v>
      </c>
      <c r="L155" s="12">
        <f t="shared" si="32"/>
        <v>145737.90000000002</v>
      </c>
      <c r="M155" s="12">
        <f t="shared" si="32"/>
        <v>85253.3</v>
      </c>
      <c r="N155" s="12">
        <f t="shared" si="32"/>
        <v>85253.3</v>
      </c>
      <c r="O155" s="52"/>
      <c r="P155" s="13"/>
      <c r="X155" s="24"/>
    </row>
    <row r="156" spans="1:257" ht="15.6" x14ac:dyDescent="0.3">
      <c r="A156" s="54"/>
      <c r="B156" s="71"/>
      <c r="C156" s="72"/>
      <c r="D156" s="37" t="s">
        <v>32</v>
      </c>
      <c r="E156" s="12">
        <f t="shared" ref="E156:E162" si="33">G156+I156+K156+M156</f>
        <v>583396.5</v>
      </c>
      <c r="F156" s="12">
        <f t="shared" si="31"/>
        <v>569589.39999999991</v>
      </c>
      <c r="G156" s="12">
        <f t="shared" si="32"/>
        <v>343129</v>
      </c>
      <c r="H156" s="12">
        <f>H109+H74+H25+H144</f>
        <v>334029.8</v>
      </c>
      <c r="I156" s="12">
        <f t="shared" ref="I156:N156" si="34">I109+I74+I25+I144</f>
        <v>5000</v>
      </c>
      <c r="J156" s="12">
        <f t="shared" si="34"/>
        <v>5000</v>
      </c>
      <c r="K156" s="12">
        <f>K109+K74+K25</f>
        <v>147346.5</v>
      </c>
      <c r="L156" s="12">
        <f t="shared" si="34"/>
        <v>142638.59999999998</v>
      </c>
      <c r="M156" s="12">
        <f t="shared" si="34"/>
        <v>87920.999999999985</v>
      </c>
      <c r="N156" s="12">
        <f t="shared" si="34"/>
        <v>87920.999999999985</v>
      </c>
      <c r="O156" s="52"/>
      <c r="P156" s="13"/>
      <c r="X156" s="24"/>
      <c r="AB156" s="26">
        <f t="shared" ref="AB156:AB158" si="35">E156-M156</f>
        <v>495475.5</v>
      </c>
    </row>
    <row r="157" spans="1:257" ht="15.6" x14ac:dyDescent="0.3">
      <c r="A157" s="54"/>
      <c r="B157" s="71"/>
      <c r="C157" s="72"/>
      <c r="D157" s="37" t="s">
        <v>33</v>
      </c>
      <c r="E157" s="12">
        <f t="shared" si="33"/>
        <v>658172.87999999989</v>
      </c>
      <c r="F157" s="12">
        <f t="shared" si="31"/>
        <v>540531.17999999993</v>
      </c>
      <c r="G157" s="12">
        <f t="shared" si="32"/>
        <v>417705.98000000004</v>
      </c>
      <c r="H157" s="12">
        <f t="shared" si="32"/>
        <v>376719.08</v>
      </c>
      <c r="I157" s="12">
        <f t="shared" si="32"/>
        <v>20000</v>
      </c>
      <c r="J157" s="12">
        <f t="shared" si="32"/>
        <v>0</v>
      </c>
      <c r="K157" s="12">
        <f t="shared" si="32"/>
        <v>157092.5</v>
      </c>
      <c r="L157" s="12">
        <f t="shared" si="32"/>
        <v>100437.70000000001</v>
      </c>
      <c r="M157" s="12">
        <f t="shared" si="32"/>
        <v>63374.3999999999</v>
      </c>
      <c r="N157" s="12">
        <f t="shared" si="32"/>
        <v>63374.3999999999</v>
      </c>
      <c r="O157" s="52"/>
      <c r="P157" s="13"/>
      <c r="X157" s="24"/>
      <c r="AB157" s="26">
        <f t="shared" si="35"/>
        <v>594798.48</v>
      </c>
    </row>
    <row r="158" spans="1:257" ht="15.6" x14ac:dyDescent="0.3">
      <c r="A158" s="54"/>
      <c r="B158" s="71"/>
      <c r="C158" s="72"/>
      <c r="D158" s="37" t="s">
        <v>34</v>
      </c>
      <c r="E158" s="12">
        <f t="shared" si="33"/>
        <v>721503.2</v>
      </c>
      <c r="F158" s="12">
        <f t="shared" si="31"/>
        <v>601386.5</v>
      </c>
      <c r="G158" s="12">
        <f t="shared" si="32"/>
        <v>451028.5</v>
      </c>
      <c r="H158" s="12">
        <f t="shared" ref="H158:H159" si="36">H111+H76+H27+H146</f>
        <v>398110.8</v>
      </c>
      <c r="I158" s="12">
        <f t="shared" si="32"/>
        <v>40416</v>
      </c>
      <c r="J158" s="12">
        <f t="shared" si="32"/>
        <v>5416</v>
      </c>
      <c r="K158" s="12">
        <f t="shared" si="32"/>
        <v>146665.70000000001</v>
      </c>
      <c r="L158" s="12">
        <f t="shared" si="32"/>
        <v>114466.7</v>
      </c>
      <c r="M158" s="12">
        <f t="shared" si="32"/>
        <v>83393</v>
      </c>
      <c r="N158" s="12">
        <f t="shared" si="32"/>
        <v>83393</v>
      </c>
      <c r="O158" s="52"/>
      <c r="P158" s="13"/>
      <c r="X158" s="24"/>
      <c r="AB158" s="26">
        <f t="shared" si="35"/>
        <v>638110.19999999995</v>
      </c>
    </row>
    <row r="159" spans="1:257" ht="15.6" x14ac:dyDescent="0.3">
      <c r="A159" s="54"/>
      <c r="B159" s="71"/>
      <c r="C159" s="72"/>
      <c r="D159" s="40" t="s">
        <v>35</v>
      </c>
      <c r="E159" s="41">
        <f t="shared" si="33"/>
        <v>731608.59</v>
      </c>
      <c r="F159" s="41">
        <f t="shared" si="31"/>
        <v>665390.01999999979</v>
      </c>
      <c r="G159" s="41">
        <f t="shared" si="32"/>
        <v>490831.34000000008</v>
      </c>
      <c r="H159" s="41">
        <f t="shared" si="36"/>
        <v>452812.68999999994</v>
      </c>
      <c r="I159" s="41">
        <f t="shared" ref="I159:N159" si="37">I112+I77+I28+I147</f>
        <v>5432.8999999999987</v>
      </c>
      <c r="J159" s="41">
        <f t="shared" si="37"/>
        <v>432.89999999999901</v>
      </c>
      <c r="K159" s="41">
        <f t="shared" si="37"/>
        <v>147446.15</v>
      </c>
      <c r="L159" s="41">
        <f t="shared" si="37"/>
        <v>124246.23000000001</v>
      </c>
      <c r="M159" s="41">
        <f t="shared" si="37"/>
        <v>87898.199999999808</v>
      </c>
      <c r="N159" s="41">
        <f t="shared" si="37"/>
        <v>87898.199999999808</v>
      </c>
      <c r="O159" s="52"/>
      <c r="P159" s="42"/>
      <c r="Q159" s="32"/>
      <c r="R159" s="32"/>
      <c r="S159" s="32"/>
      <c r="T159" s="32"/>
      <c r="U159" s="32"/>
      <c r="V159" s="32"/>
      <c r="W159" s="32"/>
      <c r="X159" s="43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  <c r="IQ159" s="32"/>
      <c r="IR159" s="32"/>
      <c r="IS159" s="32"/>
      <c r="IT159" s="32"/>
      <c r="IU159" s="32"/>
      <c r="IV159" s="32"/>
      <c r="IW159" s="32"/>
    </row>
    <row r="160" spans="1:257" s="29" customFormat="1" ht="15.6" x14ac:dyDescent="0.3">
      <c r="A160" s="54"/>
      <c r="B160" s="71"/>
      <c r="C160" s="72"/>
      <c r="D160" s="37" t="s">
        <v>36</v>
      </c>
      <c r="E160" s="12">
        <f t="shared" si="33"/>
        <v>980626.84999999881</v>
      </c>
      <c r="F160" s="12">
        <f t="shared" si="31"/>
        <v>767666.27</v>
      </c>
      <c r="G160" s="12">
        <f t="shared" si="32"/>
        <v>590042.4599999988</v>
      </c>
      <c r="H160" s="12">
        <f>H113+H78+H29+H148</f>
        <v>463790.94</v>
      </c>
      <c r="I160" s="12">
        <f t="shared" si="32"/>
        <v>10833.15</v>
      </c>
      <c r="J160" s="12">
        <f t="shared" si="32"/>
        <v>5833.1500000000005</v>
      </c>
      <c r="K160" s="12">
        <f t="shared" si="32"/>
        <v>288066.24</v>
      </c>
      <c r="L160" s="12">
        <f t="shared" si="32"/>
        <v>206357.18</v>
      </c>
      <c r="M160" s="12">
        <f t="shared" si="32"/>
        <v>91685</v>
      </c>
      <c r="N160" s="12">
        <f t="shared" si="32"/>
        <v>91685</v>
      </c>
      <c r="O160" s="52"/>
      <c r="P160" s="28"/>
      <c r="X160" s="44"/>
    </row>
    <row r="161" spans="1:16" s="29" customFormat="1" ht="15.6" x14ac:dyDescent="0.3">
      <c r="A161" s="54"/>
      <c r="B161" s="71"/>
      <c r="C161" s="72"/>
      <c r="D161" s="37" t="s">
        <v>37</v>
      </c>
      <c r="E161" s="12">
        <f t="shared" si="33"/>
        <v>884963.47999999882</v>
      </c>
      <c r="F161" s="12">
        <f t="shared" si="31"/>
        <v>518063.39999999997</v>
      </c>
      <c r="G161" s="12">
        <f t="shared" si="32"/>
        <v>602836.09999999881</v>
      </c>
      <c r="H161" s="12">
        <f t="shared" ref="H161:N162" si="38">H114+H79+H30+H149</f>
        <v>436245.29999999993</v>
      </c>
      <c r="I161" s="12">
        <f t="shared" si="32"/>
        <v>5000</v>
      </c>
      <c r="J161" s="12">
        <f t="shared" si="32"/>
        <v>0</v>
      </c>
      <c r="K161" s="12">
        <f t="shared" si="32"/>
        <v>202735.48</v>
      </c>
      <c r="L161" s="12">
        <f t="shared" si="32"/>
        <v>7426.2</v>
      </c>
      <c r="M161" s="12">
        <f t="shared" si="32"/>
        <v>74391.900000000009</v>
      </c>
      <c r="N161" s="12">
        <f t="shared" si="32"/>
        <v>74391.900000000009</v>
      </c>
      <c r="O161" s="52"/>
      <c r="P161" s="28"/>
    </row>
    <row r="162" spans="1:16" s="31" customFormat="1" ht="15.6" x14ac:dyDescent="0.3">
      <c r="A162" s="54"/>
      <c r="B162" s="73"/>
      <c r="C162" s="74"/>
      <c r="D162" s="37" t="s">
        <v>38</v>
      </c>
      <c r="E162" s="12">
        <f t="shared" si="33"/>
        <v>977428.57999999879</v>
      </c>
      <c r="F162" s="12">
        <f t="shared" si="31"/>
        <v>517493.39999999997</v>
      </c>
      <c r="G162" s="12">
        <f t="shared" si="32"/>
        <v>695301.19999999879</v>
      </c>
      <c r="H162" s="12">
        <f t="shared" si="38"/>
        <v>435675.29999999993</v>
      </c>
      <c r="I162" s="12">
        <f t="shared" si="38"/>
        <v>5000</v>
      </c>
      <c r="J162" s="12">
        <f t="shared" si="38"/>
        <v>0</v>
      </c>
      <c r="K162" s="12">
        <f t="shared" si="38"/>
        <v>202735.48</v>
      </c>
      <c r="L162" s="12">
        <f t="shared" si="38"/>
        <v>7426.2</v>
      </c>
      <c r="M162" s="12">
        <f t="shared" si="38"/>
        <v>74391.900000000009</v>
      </c>
      <c r="N162" s="12">
        <f t="shared" si="38"/>
        <v>74391.900000000009</v>
      </c>
      <c r="O162" s="53"/>
      <c r="P162" s="30"/>
    </row>
    <row r="163" spans="1:16" ht="15.6" x14ac:dyDescent="0.3">
      <c r="E163" s="3"/>
      <c r="F163" s="3"/>
      <c r="G163" s="5"/>
      <c r="H163" s="1"/>
      <c r="I163" s="1"/>
      <c r="J163" s="1"/>
      <c r="K163" s="1"/>
      <c r="L163" s="1"/>
      <c r="M163" s="1"/>
      <c r="N163" s="1"/>
      <c r="O163" s="1"/>
    </row>
    <row r="164" spans="1:16" ht="15.6" x14ac:dyDescent="0.3">
      <c r="E164" s="3"/>
      <c r="F164" s="3"/>
      <c r="G164" s="5"/>
      <c r="H164" s="1"/>
      <c r="I164" s="1"/>
      <c r="J164" s="1"/>
      <c r="K164" s="1"/>
      <c r="L164" s="1"/>
      <c r="M164" s="1"/>
      <c r="N164" s="1"/>
      <c r="O164" s="1"/>
    </row>
    <row r="165" spans="1:16" ht="15.75" customHeight="1" x14ac:dyDescent="0.3">
      <c r="L165" s="33"/>
    </row>
    <row r="166" spans="1:16" ht="15.6" x14ac:dyDescent="0.3">
      <c r="H166" s="27"/>
      <c r="I166" s="27"/>
      <c r="J166" s="27"/>
      <c r="L166" s="5"/>
      <c r="M166" s="1"/>
      <c r="N166" s="1"/>
      <c r="O166" s="1"/>
    </row>
    <row r="167" spans="1:16" ht="15.75" customHeight="1" x14ac:dyDescent="0.3">
      <c r="G167" s="33"/>
      <c r="H167" s="27"/>
      <c r="I167" s="27"/>
      <c r="J167" s="27"/>
    </row>
    <row r="168" spans="1:16" ht="15.75" customHeight="1" x14ac:dyDescent="0.3">
      <c r="H168" s="27"/>
      <c r="I168" s="27"/>
      <c r="J168" s="27"/>
    </row>
    <row r="169" spans="1:16" ht="15.75" customHeight="1" x14ac:dyDescent="0.3">
      <c r="H169" s="27"/>
    </row>
  </sheetData>
  <mergeCells count="62">
    <mergeCell ref="A151:A162"/>
    <mergeCell ref="B151:C162"/>
    <mergeCell ref="O151:O162"/>
    <mergeCell ref="A116:N116"/>
    <mergeCell ref="A117:N117"/>
    <mergeCell ref="A118:A138"/>
    <mergeCell ref="B118:B124"/>
    <mergeCell ref="O118:O150"/>
    <mergeCell ref="B125:B131"/>
    <mergeCell ref="B132:B138"/>
    <mergeCell ref="A139:A150"/>
    <mergeCell ref="B139:B150"/>
    <mergeCell ref="C143:C150"/>
    <mergeCell ref="A81:N81"/>
    <mergeCell ref="A82:N82"/>
    <mergeCell ref="A83:A103"/>
    <mergeCell ref="B83:B89"/>
    <mergeCell ref="O83:O115"/>
    <mergeCell ref="B90:B96"/>
    <mergeCell ref="B97:B103"/>
    <mergeCell ref="A104:A115"/>
    <mergeCell ref="B104:B115"/>
    <mergeCell ref="C106:C115"/>
    <mergeCell ref="A32:O32"/>
    <mergeCell ref="A33:O33"/>
    <mergeCell ref="A34:A68"/>
    <mergeCell ref="B34:B40"/>
    <mergeCell ref="O34:O54"/>
    <mergeCell ref="B41:B47"/>
    <mergeCell ref="B48:B54"/>
    <mergeCell ref="B55:B61"/>
    <mergeCell ref="O55:O80"/>
    <mergeCell ref="B62:B68"/>
    <mergeCell ref="A69:A80"/>
    <mergeCell ref="B69:B80"/>
    <mergeCell ref="C71:C80"/>
    <mergeCell ref="A17:O17"/>
    <mergeCell ref="A18:O18"/>
    <mergeCell ref="A19:O19"/>
    <mergeCell ref="A20:A31"/>
    <mergeCell ref="B20:B31"/>
    <mergeCell ref="O20:O31"/>
    <mergeCell ref="C22:C31"/>
    <mergeCell ref="A6:O6"/>
    <mergeCell ref="A8:O8"/>
    <mergeCell ref="A10:O10"/>
    <mergeCell ref="A13:A15"/>
    <mergeCell ref="B13:B15"/>
    <mergeCell ref="C13:C15"/>
    <mergeCell ref="D13:D15"/>
    <mergeCell ref="E13:F14"/>
    <mergeCell ref="G13:N13"/>
    <mergeCell ref="O13:O14"/>
    <mergeCell ref="G14:H14"/>
    <mergeCell ref="I14:J14"/>
    <mergeCell ref="K14:L14"/>
    <mergeCell ref="M14:N14"/>
    <mergeCell ref="A1:O1"/>
    <mergeCell ref="A2:O2"/>
    <mergeCell ref="A3:O3"/>
    <mergeCell ref="A4:O4"/>
    <mergeCell ref="A5:O5"/>
  </mergeCells>
  <pageMargins left="0.23622000000000001" right="0.15748000000000001" top="0.19684999999999997" bottom="0.19684999999999997" header="0.31496099999999999" footer="0.31496099999999999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Лист1!Print_Titles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Витковская Светлана Михайловна</cp:lastModifiedBy>
  <cp:revision>2</cp:revision>
  <cp:lastPrinted>2024-01-10T01:44:39Z</cp:lastPrinted>
  <dcterms:created xsi:type="dcterms:W3CDTF">2014-06-24T05:35:00Z</dcterms:created>
  <dcterms:modified xsi:type="dcterms:W3CDTF">2024-01-30T08:26:28Z</dcterms:modified>
  <cp:version>786432</cp:version>
</cp:coreProperties>
</file>